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--9CvqOHEEKR15w2AAJzvAFErBVEExtJ\Matriz\LICITAÇÕES\2025\2025_07_10 _SENADO MANUTENÇÃO\PROPOSTA DE PREÇOS\diligencia 01\"/>
    </mc:Choice>
  </mc:AlternateContent>
  <xr:revisionPtr revIDLastSave="0" documentId="13_ncr:1_{D2F1CD84-A642-4F2B-B219-361D3993419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intético" sheetId="1" r:id="rId1"/>
    <sheet name="Composições" sheetId="2" r:id="rId2"/>
    <sheet name="Cronograma" sheetId="3" r:id="rId3"/>
    <sheet name="Encargos" sheetId="4" r:id="rId4"/>
    <sheet name="BDI" sheetId="5" r:id="rId5"/>
  </sheets>
  <definedNames>
    <definedName name="_xlnm._FilterDatabase" localSheetId="1" hidden="1">Composições!$A$4:$I$772</definedName>
    <definedName name="_xlnm.Print_Area" localSheetId="4">BDI!$A$1:$E$42</definedName>
    <definedName name="_xlnm.Print_Area" localSheetId="3">Encargos!$A$1:$I$53</definedName>
  </definedNames>
  <calcPr calcId="191029"/>
</workbook>
</file>

<file path=xl/calcChain.xml><?xml version="1.0" encoding="utf-8"?>
<calcChain xmlns="http://schemas.openxmlformats.org/spreadsheetml/2006/main">
  <c r="E64" i="3" l="1"/>
  <c r="F64" i="3"/>
  <c r="G64" i="3"/>
  <c r="H64" i="3"/>
  <c r="I64" i="3"/>
  <c r="D64" i="3"/>
  <c r="D63" i="3"/>
  <c r="E63" i="3"/>
  <c r="F63" i="3"/>
  <c r="G63" i="3"/>
  <c r="H63" i="3"/>
  <c r="I63" i="3"/>
  <c r="D66" i="3"/>
  <c r="E66" i="3" s="1"/>
  <c r="D65" i="3"/>
  <c r="I62" i="3"/>
  <c r="H62" i="3"/>
  <c r="I60" i="3"/>
  <c r="H60" i="3"/>
  <c r="I58" i="3"/>
  <c r="H58" i="3"/>
  <c r="I56" i="3"/>
  <c r="H56" i="3"/>
  <c r="I54" i="3"/>
  <c r="H54" i="3"/>
  <c r="H52" i="3"/>
  <c r="G52" i="3"/>
  <c r="H50" i="3"/>
  <c r="G50" i="3"/>
  <c r="I48" i="3"/>
  <c r="H48" i="3"/>
  <c r="G48" i="3"/>
  <c r="F48" i="3"/>
  <c r="E48" i="3"/>
  <c r="I46" i="3"/>
  <c r="H46" i="3"/>
  <c r="G46" i="3"/>
  <c r="F46" i="3"/>
  <c r="E46" i="3"/>
  <c r="I44" i="3"/>
  <c r="H44" i="3"/>
  <c r="G44" i="3"/>
  <c r="F44" i="3"/>
  <c r="E44" i="3"/>
  <c r="I42" i="3"/>
  <c r="H42" i="3"/>
  <c r="G42" i="3"/>
  <c r="F42" i="3"/>
  <c r="E42" i="3"/>
  <c r="I40" i="3"/>
  <c r="H40" i="3"/>
  <c r="I38" i="3"/>
  <c r="H38" i="3"/>
  <c r="G38" i="3"/>
  <c r="F38" i="3"/>
  <c r="E38" i="3"/>
  <c r="I36" i="3"/>
  <c r="H36" i="3"/>
  <c r="D34" i="3"/>
  <c r="I32" i="3"/>
  <c r="H32" i="3"/>
  <c r="G32" i="3"/>
  <c r="F32" i="3"/>
  <c r="E32" i="3"/>
  <c r="I30" i="3"/>
  <c r="H30" i="3"/>
  <c r="G30" i="3"/>
  <c r="F30" i="3"/>
  <c r="I28" i="3"/>
  <c r="H28" i="3"/>
  <c r="G28" i="3"/>
  <c r="F28" i="3"/>
  <c r="I26" i="3"/>
  <c r="H26" i="3"/>
  <c r="G26" i="3"/>
  <c r="F26" i="3"/>
  <c r="I24" i="3"/>
  <c r="H24" i="3"/>
  <c r="G24" i="3"/>
  <c r="F24" i="3"/>
  <c r="E24" i="3"/>
  <c r="I22" i="3"/>
  <c r="I20" i="3"/>
  <c r="H20" i="3"/>
  <c r="G20" i="3"/>
  <c r="F20" i="3"/>
  <c r="E20" i="3"/>
  <c r="D20" i="3"/>
  <c r="I18" i="3"/>
  <c r="H18" i="3"/>
  <c r="G18" i="3"/>
  <c r="F18" i="3"/>
  <c r="E18" i="3"/>
  <c r="D18" i="3"/>
  <c r="G16" i="3"/>
  <c r="F16" i="3"/>
  <c r="E16" i="3"/>
  <c r="G14" i="3"/>
  <c r="F14" i="3"/>
  <c r="E14" i="3"/>
  <c r="D12" i="3"/>
  <c r="D10" i="3"/>
  <c r="I8" i="3"/>
  <c r="H8" i="3"/>
  <c r="G8" i="3"/>
  <c r="F8" i="3"/>
  <c r="E8" i="3"/>
  <c r="D8" i="3"/>
  <c r="F6" i="3"/>
  <c r="G6" i="3"/>
  <c r="H6" i="3"/>
  <c r="I6" i="3"/>
  <c r="E6" i="3"/>
  <c r="D6" i="3"/>
  <c r="C62" i="3"/>
  <c r="C60" i="3"/>
  <c r="C58" i="3"/>
  <c r="C56" i="3"/>
  <c r="C54" i="3"/>
  <c r="C52" i="3"/>
  <c r="C50" i="3"/>
  <c r="C48" i="3"/>
  <c r="C46" i="3"/>
  <c r="C44" i="3"/>
  <c r="C42" i="3"/>
  <c r="C40" i="3"/>
  <c r="C38" i="3"/>
  <c r="C36" i="3"/>
  <c r="C34" i="3"/>
  <c r="C32" i="3"/>
  <c r="C30" i="3"/>
  <c r="C28" i="3"/>
  <c r="C26" i="3"/>
  <c r="C24" i="3"/>
  <c r="C22" i="3"/>
  <c r="C20" i="3"/>
  <c r="C18" i="3"/>
  <c r="C16" i="3"/>
  <c r="C12" i="3"/>
  <c r="C14" i="3"/>
  <c r="C10" i="3"/>
  <c r="C8" i="3"/>
  <c r="C6" i="3"/>
  <c r="H749" i="2"/>
  <c r="H750" i="2"/>
  <c r="H751" i="2"/>
  <c r="H752" i="2"/>
  <c r="H748" i="2"/>
  <c r="H731" i="2"/>
  <c r="H726" i="2" s="1"/>
  <c r="I726" i="2" s="1"/>
  <c r="H732" i="2"/>
  <c r="H725" i="2" s="1"/>
  <c r="H730" i="2"/>
  <c r="H714" i="2"/>
  <c r="H691" i="2"/>
  <c r="H685" i="2" s="1"/>
  <c r="I685" i="2" s="1"/>
  <c r="H692" i="2"/>
  <c r="H684" i="2" s="1"/>
  <c r="H693" i="2"/>
  <c r="I693" i="2" s="1"/>
  <c r="H694" i="2"/>
  <c r="I694" i="2" s="1"/>
  <c r="H690" i="2"/>
  <c r="H668" i="2"/>
  <c r="H657" i="2"/>
  <c r="H637" i="2"/>
  <c r="I637" i="2" s="1"/>
  <c r="H636" i="2"/>
  <c r="H627" i="2" s="1"/>
  <c r="H635" i="2"/>
  <c r="I635" i="2" s="1"/>
  <c r="H634" i="2"/>
  <c r="H633" i="2"/>
  <c r="H629" i="2"/>
  <c r="H607" i="2"/>
  <c r="I607" i="2" s="1"/>
  <c r="H605" i="2"/>
  <c r="H598" i="2" s="1"/>
  <c r="I598" i="2" s="1"/>
  <c r="H604" i="2"/>
  <c r="I604" i="2" s="1"/>
  <c r="H603" i="2"/>
  <c r="H575" i="2"/>
  <c r="H567" i="2"/>
  <c r="I567" i="2" s="1"/>
  <c r="H574" i="2"/>
  <c r="I574" i="2" s="1"/>
  <c r="H576" i="2"/>
  <c r="H569" i="2" s="1"/>
  <c r="I569" i="2" s="1"/>
  <c r="H577" i="2"/>
  <c r="H568" i="2" s="1"/>
  <c r="I568" i="2" s="1"/>
  <c r="H573" i="2"/>
  <c r="H556" i="2"/>
  <c r="H545" i="2"/>
  <c r="H534" i="2"/>
  <c r="H523" i="2"/>
  <c r="H512" i="2"/>
  <c r="H501" i="2"/>
  <c r="H490" i="2"/>
  <c r="H479" i="2"/>
  <c r="H470" i="2"/>
  <c r="H447" i="2"/>
  <c r="I447" i="2" s="1"/>
  <c r="H448" i="2"/>
  <c r="H441" i="2" s="1"/>
  <c r="I441" i="2" s="1"/>
  <c r="H449" i="2"/>
  <c r="H442" i="2" s="1"/>
  <c r="I442" i="2" s="1"/>
  <c r="H450" i="2"/>
  <c r="H440" i="2" s="1"/>
  <c r="H446" i="2"/>
  <c r="H429" i="2"/>
  <c r="H398" i="2"/>
  <c r="H389" i="2" s="1"/>
  <c r="H399" i="2"/>
  <c r="I399" i="2" s="1"/>
  <c r="H400" i="2"/>
  <c r="I400" i="2" s="1"/>
  <c r="H401" i="2"/>
  <c r="H391" i="2" s="1"/>
  <c r="I391" i="2" s="1"/>
  <c r="H397" i="2"/>
  <c r="H390" i="2" s="1"/>
  <c r="I390" i="2" s="1"/>
  <c r="H396" i="2"/>
  <c r="H380" i="2"/>
  <c r="H371" i="2"/>
  <c r="H349" i="2"/>
  <c r="I349" i="2" s="1"/>
  <c r="H350" i="2"/>
  <c r="I350" i="2" s="1"/>
  <c r="H351" i="2"/>
  <c r="I351" i="2" s="1"/>
  <c r="H348" i="2"/>
  <c r="H279" i="2"/>
  <c r="H271" i="2" s="1"/>
  <c r="I271" i="2" s="1"/>
  <c r="H280" i="2"/>
  <c r="H273" i="2" s="1"/>
  <c r="I273" i="2" s="1"/>
  <c r="H238" i="2"/>
  <c r="H231" i="2" s="1"/>
  <c r="I231" i="2" s="1"/>
  <c r="H239" i="2"/>
  <c r="H233" i="2" s="1"/>
  <c r="I233" i="2" s="1"/>
  <c r="H240" i="2"/>
  <c r="I240" i="2" s="1"/>
  <c r="H241" i="2"/>
  <c r="I241" i="2" s="1"/>
  <c r="H242" i="2"/>
  <c r="H232" i="2" s="1"/>
  <c r="I232" i="2" s="1"/>
  <c r="H237" i="2"/>
  <c r="H219" i="2"/>
  <c r="H213" i="2"/>
  <c r="H206" i="2"/>
  <c r="I206" i="2" s="1"/>
  <c r="H195" i="2"/>
  <c r="I195" i="2" s="1"/>
  <c r="H189" i="2"/>
  <c r="I189" i="2" s="1"/>
  <c r="H181" i="2"/>
  <c r="I181" i="2" s="1"/>
  <c r="H176" i="2"/>
  <c r="I176" i="2" s="1"/>
  <c r="H167" i="2"/>
  <c r="I167" i="2" s="1"/>
  <c r="H166" i="2"/>
  <c r="I166" i="2" s="1"/>
  <c r="H147" i="2"/>
  <c r="I147" i="2" s="1"/>
  <c r="H146" i="2"/>
  <c r="I146" i="2" s="1"/>
  <c r="H144" i="2"/>
  <c r="I144" i="2" s="1"/>
  <c r="H143" i="2"/>
  <c r="I143" i="2" s="1"/>
  <c r="H142" i="2"/>
  <c r="I142" i="2" s="1"/>
  <c r="H136" i="2"/>
  <c r="I136" i="2" s="1"/>
  <c r="H135" i="2"/>
  <c r="I135" i="2" s="1"/>
  <c r="H134" i="2"/>
  <c r="I134" i="2" s="1"/>
  <c r="H132" i="2"/>
  <c r="I132" i="2" s="1"/>
  <c r="H131" i="2"/>
  <c r="I131" i="2" s="1"/>
  <c r="H130" i="2"/>
  <c r="I130" i="2" s="1"/>
  <c r="H126" i="2"/>
  <c r="I126" i="2" s="1"/>
  <c r="H125" i="2"/>
  <c r="I125" i="2" s="1"/>
  <c r="H118" i="2"/>
  <c r="I118" i="2" s="1"/>
  <c r="H117" i="2"/>
  <c r="I117" i="2" s="1"/>
  <c r="H107" i="2"/>
  <c r="I107" i="2" s="1"/>
  <c r="H96" i="2"/>
  <c r="I96" i="2" s="1"/>
  <c r="H80" i="2"/>
  <c r="I80" i="2" s="1"/>
  <c r="H79" i="2"/>
  <c r="I79" i="2" s="1"/>
  <c r="H78" i="2"/>
  <c r="I78" i="2" s="1"/>
  <c r="H77" i="2"/>
  <c r="I77" i="2" s="1"/>
  <c r="H71" i="2"/>
  <c r="I71" i="2" s="1"/>
  <c r="H62" i="2"/>
  <c r="I62" i="2" s="1"/>
  <c r="H61" i="2"/>
  <c r="I61" i="2" s="1"/>
  <c r="H59" i="2"/>
  <c r="I59" i="2" s="1"/>
  <c r="H50" i="2"/>
  <c r="I50" i="2" s="1"/>
  <c r="H49" i="2"/>
  <c r="I49" i="2" s="1"/>
  <c r="H30" i="2"/>
  <c r="I30" i="2" s="1"/>
  <c r="H29" i="2"/>
  <c r="I29" i="2" s="1"/>
  <c r="H28" i="2"/>
  <c r="I28" i="2" s="1"/>
  <c r="H23" i="2"/>
  <c r="I23" i="2" s="1"/>
  <c r="H18" i="2"/>
  <c r="I18" i="2" s="1"/>
  <c r="H14" i="2"/>
  <c r="I14" i="2" s="1"/>
  <c r="I13" i="2" s="1"/>
  <c r="G7" i="1" s="1"/>
  <c r="H7" i="1" s="1"/>
  <c r="I7" i="1" s="1"/>
  <c r="H10" i="2"/>
  <c r="I10" i="2" s="1"/>
  <c r="I9" i="2" s="1"/>
  <c r="G6" i="1" s="1"/>
  <c r="H6" i="1" s="1"/>
  <c r="I6" i="1" s="1"/>
  <c r="H6" i="2"/>
  <c r="I6" i="2" s="1"/>
  <c r="I5" i="2" s="1"/>
  <c r="G5" i="1" s="1"/>
  <c r="H5" i="1" s="1"/>
  <c r="I5" i="1" s="1"/>
  <c r="I768" i="2"/>
  <c r="I767" i="2" s="1"/>
  <c r="I764" i="2"/>
  <c r="I763" i="2" s="1"/>
  <c r="I760" i="2"/>
  <c r="I759" i="2" s="1"/>
  <c r="I756" i="2"/>
  <c r="I755" i="2" s="1"/>
  <c r="I752" i="2"/>
  <c r="I751" i="2"/>
  <c r="I750" i="2"/>
  <c r="I749" i="2"/>
  <c r="I744" i="2"/>
  <c r="I743" i="2" s="1"/>
  <c r="I740" i="2"/>
  <c r="I739" i="2" s="1"/>
  <c r="I736" i="2"/>
  <c r="I735" i="2" s="1"/>
  <c r="I732" i="2"/>
  <c r="I731" i="2"/>
  <c r="I721" i="2"/>
  <c r="I720" i="2"/>
  <c r="I719" i="2"/>
  <c r="I718" i="2"/>
  <c r="I717" i="2"/>
  <c r="I716" i="2"/>
  <c r="I715" i="2"/>
  <c r="I714" i="2"/>
  <c r="I710" i="2"/>
  <c r="I709" i="2" s="1"/>
  <c r="I706" i="2"/>
  <c r="I705" i="2" s="1"/>
  <c r="I702" i="2"/>
  <c r="I701" i="2" s="1"/>
  <c r="I698" i="2"/>
  <c r="I697" i="2" s="1"/>
  <c r="I692" i="2"/>
  <c r="I675" i="2"/>
  <c r="I674" i="2"/>
  <c r="I673" i="2"/>
  <c r="I672" i="2"/>
  <c r="I671" i="2"/>
  <c r="I670" i="2"/>
  <c r="I669" i="2"/>
  <c r="I668" i="2"/>
  <c r="I664" i="2"/>
  <c r="I663" i="2"/>
  <c r="I662" i="2"/>
  <c r="I661" i="2"/>
  <c r="I660" i="2"/>
  <c r="I659" i="2"/>
  <c r="I658" i="2"/>
  <c r="I657" i="2"/>
  <c r="I653" i="2"/>
  <c r="I652" i="2" s="1"/>
  <c r="I649" i="2"/>
  <c r="I648" i="2" s="1"/>
  <c r="I645" i="2"/>
  <c r="I644" i="2" s="1"/>
  <c r="I641" i="2"/>
  <c r="I640" i="2" s="1"/>
  <c r="I636" i="2"/>
  <c r="I623" i="2"/>
  <c r="I622" i="2" s="1"/>
  <c r="I619" i="2"/>
  <c r="I618" i="2" s="1"/>
  <c r="I615" i="2"/>
  <c r="I614" i="2" s="1"/>
  <c r="I611" i="2"/>
  <c r="I610" i="2" s="1"/>
  <c r="I593" i="2"/>
  <c r="I592" i="2" s="1"/>
  <c r="I589" i="2"/>
  <c r="I588" i="2" s="1"/>
  <c r="I585" i="2"/>
  <c r="I584" i="2" s="1"/>
  <c r="I581" i="2"/>
  <c r="I580" i="2" s="1"/>
  <c r="I575" i="2"/>
  <c r="I563" i="2"/>
  <c r="I562" i="2"/>
  <c r="I561" i="2"/>
  <c r="I560" i="2"/>
  <c r="I559" i="2"/>
  <c r="I558" i="2"/>
  <c r="I557" i="2"/>
  <c r="I556" i="2"/>
  <c r="I552" i="2"/>
  <c r="I551" i="2"/>
  <c r="I550" i="2"/>
  <c r="I549" i="2"/>
  <c r="I548" i="2"/>
  <c r="I547" i="2"/>
  <c r="I546" i="2"/>
  <c r="I545" i="2"/>
  <c r="I541" i="2"/>
  <c r="I540" i="2"/>
  <c r="I539" i="2"/>
  <c r="I538" i="2"/>
  <c r="I537" i="2"/>
  <c r="I536" i="2"/>
  <c r="I535" i="2"/>
  <c r="I534" i="2"/>
  <c r="I530" i="2"/>
  <c r="I529" i="2"/>
  <c r="I528" i="2"/>
  <c r="I527" i="2"/>
  <c r="I526" i="2"/>
  <c r="I525" i="2"/>
  <c r="I524" i="2"/>
  <c r="I523" i="2"/>
  <c r="I519" i="2"/>
  <c r="I518" i="2"/>
  <c r="I517" i="2"/>
  <c r="I516" i="2"/>
  <c r="I515" i="2"/>
  <c r="I514" i="2"/>
  <c r="I513" i="2"/>
  <c r="I512" i="2"/>
  <c r="I508" i="2"/>
  <c r="I507" i="2"/>
  <c r="I506" i="2"/>
  <c r="I505" i="2"/>
  <c r="I504" i="2"/>
  <c r="I503" i="2"/>
  <c r="I502" i="2"/>
  <c r="I501" i="2"/>
  <c r="I497" i="2"/>
  <c r="I496" i="2"/>
  <c r="I495" i="2"/>
  <c r="I494" i="2"/>
  <c r="I493" i="2"/>
  <c r="I492" i="2"/>
  <c r="I491" i="2"/>
  <c r="I490" i="2"/>
  <c r="I486" i="2"/>
  <c r="I485" i="2"/>
  <c r="I484" i="2"/>
  <c r="I483" i="2"/>
  <c r="I482" i="2"/>
  <c r="I481" i="2"/>
  <c r="I480" i="2"/>
  <c r="I479" i="2"/>
  <c r="I475" i="2"/>
  <c r="I474" i="2"/>
  <c r="I473" i="2"/>
  <c r="I472" i="2"/>
  <c r="I471" i="2"/>
  <c r="I470" i="2"/>
  <c r="I466" i="2"/>
  <c r="I465" i="2" s="1"/>
  <c r="I462" i="2"/>
  <c r="I461" i="2" s="1"/>
  <c r="I458" i="2"/>
  <c r="I457" i="2" s="1"/>
  <c r="I454" i="2"/>
  <c r="I453" i="2" s="1"/>
  <c r="I436" i="2"/>
  <c r="I435" i="2"/>
  <c r="I434" i="2"/>
  <c r="I433" i="2"/>
  <c r="I432" i="2"/>
  <c r="I431" i="2"/>
  <c r="I430" i="2"/>
  <c r="I429" i="2"/>
  <c r="I425" i="2"/>
  <c r="I424" i="2" s="1"/>
  <c r="I421" i="2"/>
  <c r="I420" i="2"/>
  <c r="I416" i="2"/>
  <c r="I415" i="2"/>
  <c r="I411" i="2"/>
  <c r="I410" i="2"/>
  <c r="I406" i="2"/>
  <c r="I405" i="2"/>
  <c r="I385" i="2"/>
  <c r="I384" i="2"/>
  <c r="I383" i="2"/>
  <c r="I382" i="2"/>
  <c r="I381" i="2"/>
  <c r="I380" i="2"/>
  <c r="I376" i="2"/>
  <c r="I375" i="2"/>
  <c r="I374" i="2"/>
  <c r="I373" i="2"/>
  <c r="I372" i="2"/>
  <c r="I367" i="2"/>
  <c r="I366" i="2" s="1"/>
  <c r="I363" i="2"/>
  <c r="I362" i="2" s="1"/>
  <c r="I359" i="2"/>
  <c r="I358" i="2" s="1"/>
  <c r="I355" i="2"/>
  <c r="I354" i="2" s="1"/>
  <c r="I344" i="2"/>
  <c r="I343" i="2" s="1"/>
  <c r="I340" i="2"/>
  <c r="I339" i="2" s="1"/>
  <c r="I336" i="2"/>
  <c r="I335" i="2" s="1"/>
  <c r="I332" i="2"/>
  <c r="I331" i="2" s="1"/>
  <c r="I328" i="2"/>
  <c r="I327" i="2" s="1"/>
  <c r="I324" i="2"/>
  <c r="I323" i="2" s="1"/>
  <c r="I320" i="2"/>
  <c r="I319" i="2" s="1"/>
  <c r="I316" i="2"/>
  <c r="I315" i="2" s="1"/>
  <c r="I312" i="2"/>
  <c r="I311" i="2" s="1"/>
  <c r="I308" i="2"/>
  <c r="I307" i="2" s="1"/>
  <c r="I304" i="2"/>
  <c r="I303" i="2" s="1"/>
  <c r="I300" i="2"/>
  <c r="I299" i="2" s="1"/>
  <c r="I296" i="2"/>
  <c r="I295" i="2" s="1"/>
  <c r="I292" i="2"/>
  <c r="I291" i="2" s="1"/>
  <c r="I288" i="2"/>
  <c r="I287" i="2" s="1"/>
  <c r="I284" i="2"/>
  <c r="I283" i="2" s="1"/>
  <c r="I266" i="2"/>
  <c r="I265" i="2" s="1"/>
  <c r="I262" i="2"/>
  <c r="I261" i="2"/>
  <c r="I257" i="2"/>
  <c r="I256" i="2"/>
  <c r="I252" i="2"/>
  <c r="I251" i="2"/>
  <c r="I247" i="2"/>
  <c r="I246" i="2"/>
  <c r="I245" i="2" s="1"/>
  <c r="I226" i="2"/>
  <c r="I225" i="2"/>
  <c r="I224" i="2"/>
  <c r="I223" i="2"/>
  <c r="I222" i="2"/>
  <c r="I221" i="2"/>
  <c r="I220" i="2"/>
  <c r="I215" i="2"/>
  <c r="I214" i="2"/>
  <c r="I208" i="2"/>
  <c r="I207" i="2"/>
  <c r="I202" i="2"/>
  <c r="I197" i="2"/>
  <c r="I196" i="2"/>
  <c r="I191" i="2"/>
  <c r="I190" i="2"/>
  <c r="I184" i="2"/>
  <c r="I183" i="2"/>
  <c r="I177" i="2"/>
  <c r="I172" i="2"/>
  <c r="I171" i="2"/>
  <c r="I170" i="2"/>
  <c r="I169" i="2"/>
  <c r="I168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37" i="2"/>
  <c r="I121" i="2"/>
  <c r="I120" i="2"/>
  <c r="I113" i="2"/>
  <c r="I112" i="2"/>
  <c r="I111" i="2"/>
  <c r="I110" i="2"/>
  <c r="I109" i="2"/>
  <c r="I103" i="2"/>
  <c r="I102" i="2"/>
  <c r="I97" i="2"/>
  <c r="I91" i="2"/>
  <c r="I90" i="2" s="1"/>
  <c r="G19" i="1" s="1"/>
  <c r="H19" i="1" s="1"/>
  <c r="I19" i="1" s="1"/>
  <c r="I87" i="2"/>
  <c r="I86" i="2" s="1"/>
  <c r="G18" i="1" s="1"/>
  <c r="H18" i="1" s="1"/>
  <c r="I18" i="1" s="1"/>
  <c r="I83" i="2"/>
  <c r="I82" i="2"/>
  <c r="I73" i="2"/>
  <c r="I67" i="2"/>
  <c r="I66" i="2"/>
  <c r="I65" i="2"/>
  <c r="I64" i="2"/>
  <c r="I63" i="2"/>
  <c r="I54" i="2"/>
  <c r="I53" i="2"/>
  <c r="I52" i="2"/>
  <c r="I51" i="2"/>
  <c r="I35" i="2"/>
  <c r="I34" i="2" s="1"/>
  <c r="G11" i="1" s="1"/>
  <c r="H11" i="1" s="1"/>
  <c r="I11" i="1" s="1"/>
  <c r="I19" i="2"/>
  <c r="F66" i="3" l="1"/>
  <c r="G66" i="3" s="1"/>
  <c r="H66" i="3" s="1"/>
  <c r="I66" i="3" s="1"/>
  <c r="E65" i="3"/>
  <c r="F65" i="3" s="1"/>
  <c r="G65" i="3" s="1"/>
  <c r="H65" i="3" s="1"/>
  <c r="I65" i="3" s="1"/>
  <c r="I691" i="2"/>
  <c r="I401" i="2"/>
  <c r="I605" i="2"/>
  <c r="I448" i="2"/>
  <c r="I576" i="2"/>
  <c r="I577" i="2"/>
  <c r="I449" i="2"/>
  <c r="I450" i="2"/>
  <c r="I398" i="2"/>
  <c r="I397" i="2"/>
  <c r="I280" i="2"/>
  <c r="I419" i="2"/>
  <c r="I544" i="2"/>
  <c r="I404" i="2"/>
  <c r="I469" i="2"/>
  <c r="I255" i="2"/>
  <c r="I428" i="2"/>
  <c r="I250" i="2"/>
  <c r="I489" i="2"/>
  <c r="I522" i="2"/>
  <c r="I555" i="2"/>
  <c r="I379" i="2"/>
  <c r="I175" i="2"/>
  <c r="G28" i="1" s="1"/>
  <c r="H28" i="1" s="1"/>
  <c r="I28" i="1" s="1"/>
  <c r="I713" i="2"/>
  <c r="I17" i="2"/>
  <c r="G8" i="1" s="1"/>
  <c r="H8" i="1" s="1"/>
  <c r="I8" i="1" s="1"/>
  <c r="I260" i="2"/>
  <c r="I478" i="2"/>
  <c r="I511" i="2"/>
  <c r="I667" i="2"/>
  <c r="I194" i="2"/>
  <c r="G31" i="1" s="1"/>
  <c r="H31" i="1" s="1"/>
  <c r="I31" i="1" s="1"/>
  <c r="I205" i="2"/>
  <c r="G33" i="1" s="1"/>
  <c r="H33" i="1" s="1"/>
  <c r="I33" i="1" s="1"/>
  <c r="I409" i="2"/>
  <c r="I500" i="2"/>
  <c r="I533" i="2"/>
  <c r="I656" i="2"/>
  <c r="I414" i="2"/>
  <c r="I566" i="2"/>
  <c r="I279" i="2"/>
  <c r="I238" i="2"/>
  <c r="I239" i="2"/>
  <c r="I242" i="2"/>
  <c r="I165" i="2"/>
  <c r="G27" i="1" s="1"/>
  <c r="H27" i="1" s="1"/>
  <c r="I27" i="1" s="1"/>
  <c r="I124" i="2"/>
  <c r="G24" i="1" s="1"/>
  <c r="H24" i="1" s="1"/>
  <c r="I24" i="1" s="1"/>
  <c r="H24" i="2"/>
  <c r="I24" i="2" s="1"/>
  <c r="I22" i="2" s="1"/>
  <c r="G9" i="1" s="1"/>
  <c r="H9" i="1" s="1"/>
  <c r="I9" i="1" s="1"/>
  <c r="H182" i="2"/>
  <c r="I182" i="2" s="1"/>
  <c r="I180" i="2" s="1"/>
  <c r="G29" i="1" s="1"/>
  <c r="H29" i="1" s="1"/>
  <c r="I29" i="1" s="1"/>
  <c r="H81" i="2"/>
  <c r="I81" i="2" s="1"/>
  <c r="I76" i="2" s="1"/>
  <c r="G17" i="1" s="1"/>
  <c r="H17" i="1" s="1"/>
  <c r="I17" i="1" s="1"/>
  <c r="H101" i="2"/>
  <c r="I101" i="2" s="1"/>
  <c r="I100" i="2" s="1"/>
  <c r="G21" i="1" s="1"/>
  <c r="H21" i="1" s="1"/>
  <c r="I21" i="1" s="1"/>
  <c r="H60" i="2"/>
  <c r="I60" i="2" s="1"/>
  <c r="H188" i="2"/>
  <c r="I188" i="2" s="1"/>
  <c r="I187" i="2" s="1"/>
  <c r="G30" i="1" s="1"/>
  <c r="H30" i="1" s="1"/>
  <c r="I30" i="1" s="1"/>
  <c r="H44" i="2"/>
  <c r="I44" i="2" s="1"/>
  <c r="H31" i="2"/>
  <c r="I31" i="2" s="1"/>
  <c r="I27" i="2" s="1"/>
  <c r="G10" i="1" s="1"/>
  <c r="H10" i="1" s="1"/>
  <c r="I10" i="1" s="1"/>
  <c r="H39" i="2"/>
  <c r="I39" i="2" s="1"/>
  <c r="I38" i="2" s="1"/>
  <c r="G12" i="1" s="1"/>
  <c r="H12" i="1" s="1"/>
  <c r="I12" i="1" s="1"/>
  <c r="H43" i="2"/>
  <c r="I43" i="2" s="1"/>
  <c r="H95" i="2"/>
  <c r="I95" i="2" s="1"/>
  <c r="I94" i="2" s="1"/>
  <c r="G20" i="1" s="1"/>
  <c r="H20" i="1" s="1"/>
  <c r="I20" i="1" s="1"/>
  <c r="H133" i="2"/>
  <c r="I133" i="2" s="1"/>
  <c r="I129" i="2" s="1"/>
  <c r="G25" i="1" s="1"/>
  <c r="H25" i="1" s="1"/>
  <c r="I25" i="1" s="1"/>
  <c r="H201" i="2"/>
  <c r="I201" i="2" s="1"/>
  <c r="I200" i="2" s="1"/>
  <c r="G32" i="1" s="1"/>
  <c r="H32" i="1" s="1"/>
  <c r="I32" i="1" s="1"/>
  <c r="H108" i="2"/>
  <c r="I108" i="2" s="1"/>
  <c r="I106" i="2" s="1"/>
  <c r="G22" i="1" s="1"/>
  <c r="H22" i="1" s="1"/>
  <c r="I22" i="1" s="1"/>
  <c r="H119" i="2"/>
  <c r="I119" i="2" s="1"/>
  <c r="I116" i="2" s="1"/>
  <c r="G23" i="1" s="1"/>
  <c r="H23" i="1" s="1"/>
  <c r="I23" i="1" s="1"/>
  <c r="I213" i="2"/>
  <c r="I212" i="2" s="1"/>
  <c r="H145" i="2"/>
  <c r="I145" i="2" s="1"/>
  <c r="H141" i="2"/>
  <c r="I141" i="2" s="1"/>
  <c r="H48" i="2"/>
  <c r="I48" i="2" s="1"/>
  <c r="I47" i="2" s="1"/>
  <c r="G14" i="1" s="1"/>
  <c r="H14" i="1" s="1"/>
  <c r="I14" i="1" s="1"/>
  <c r="H72" i="2"/>
  <c r="I72" i="2" s="1"/>
  <c r="I70" i="2" s="1"/>
  <c r="G16" i="1" s="1"/>
  <c r="H16" i="1" s="1"/>
  <c r="I16" i="1" s="1"/>
  <c r="H58" i="2"/>
  <c r="I58" i="2" s="1"/>
  <c r="I140" i="2" l="1"/>
  <c r="G26" i="1" s="1"/>
  <c r="H26" i="1" s="1"/>
  <c r="I26" i="1" s="1"/>
  <c r="I57" i="2"/>
  <c r="G15" i="1" s="1"/>
  <c r="H15" i="1" s="1"/>
  <c r="I15" i="1" s="1"/>
  <c r="I42" i="2"/>
  <c r="G13" i="1" s="1"/>
  <c r="H13" i="1" s="1"/>
  <c r="I13" i="1" s="1"/>
  <c r="I219" i="2"/>
  <c r="I218" i="2" s="1"/>
  <c r="I35" i="1" l="1"/>
  <c r="H230" i="2"/>
  <c r="I230" i="2" s="1"/>
  <c r="I229" i="2" s="1"/>
  <c r="H680" i="2" s="1"/>
  <c r="I237" i="2"/>
  <c r="I236" i="2" s="1"/>
  <c r="H679" i="2" s="1"/>
  <c r="I348" i="2"/>
  <c r="I347" i="2" s="1"/>
  <c r="I371" i="2"/>
  <c r="I370" i="2" s="1"/>
  <c r="I389" i="2"/>
  <c r="H392" i="2"/>
  <c r="I392" i="2" s="1"/>
  <c r="I396" i="2"/>
  <c r="I395" i="2" s="1"/>
  <c r="H277" i="2" l="1"/>
  <c r="I680" i="2"/>
  <c r="I388" i="2"/>
  <c r="I440" i="2"/>
  <c r="I439" i="2" s="1"/>
  <c r="I446" i="2"/>
  <c r="I445" i="2" s="1"/>
  <c r="I573" i="2"/>
  <c r="I572" i="2" s="1"/>
  <c r="H597" i="2"/>
  <c r="I597" i="2" s="1"/>
  <c r="I603" i="2"/>
  <c r="I627" i="2"/>
  <c r="H606" i="2"/>
  <c r="H599" i="2" s="1"/>
  <c r="I599" i="2" s="1"/>
  <c r="I629" i="2"/>
  <c r="I633" i="2"/>
  <c r="I277" i="2" l="1"/>
  <c r="H270" i="2"/>
  <c r="I270" i="2" s="1"/>
  <c r="I596" i="2"/>
  <c r="I606" i="2"/>
  <c r="I602" i="2" s="1"/>
  <c r="H628" i="2"/>
  <c r="I628" i="2" s="1"/>
  <c r="I626" i="2" s="1"/>
  <c r="I634" i="2"/>
  <c r="I632" i="2" s="1"/>
  <c r="H278" i="2"/>
  <c r="I278" i="2" s="1"/>
  <c r="I276" i="2" s="1"/>
  <c r="I679" i="2"/>
  <c r="I678" i="2" s="1"/>
  <c r="H272" i="2" l="1"/>
  <c r="I272" i="2" s="1"/>
  <c r="I269" i="2" s="1"/>
  <c r="I684" i="2"/>
  <c r="H686" i="2"/>
  <c r="I686" i="2" s="1"/>
  <c r="I683" i="2" s="1"/>
  <c r="I690" i="2"/>
  <c r="I689" i="2" s="1"/>
  <c r="I725" i="2"/>
  <c r="I724" i="2" s="1"/>
  <c r="I730" i="2"/>
  <c r="I729" i="2" s="1"/>
  <c r="I748" i="2"/>
  <c r="I747" i="2" s="1"/>
</calcChain>
</file>

<file path=xl/sharedStrings.xml><?xml version="1.0" encoding="utf-8"?>
<sst xmlns="http://schemas.openxmlformats.org/spreadsheetml/2006/main" count="4490" uniqueCount="572">
  <si>
    <t>Obra</t>
  </si>
  <si>
    <t>Bancos</t>
  </si>
  <si>
    <t>B.D.I.</t>
  </si>
  <si>
    <t>Encargos Sociais</t>
  </si>
  <si>
    <t>SENADO FEDERAL</t>
  </si>
  <si>
    <t xml:space="preserve">SINAPI - 04/2025 - Distrito Federal
SBC - 04/2025 - Distrito Federal
SICRO3 - 04/2025 - Distrito Federal
</t>
  </si>
  <si>
    <t>20,39%</t>
  </si>
  <si>
    <t>Desonerado: embutido nos preços unitário dos insumos de mão de obra, de acordo com as bases.</t>
  </si>
  <si>
    <t>Orçamento Sintético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</si>
  <si>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</si>
  <si>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</si>
  <si>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</si>
  <si>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</si>
  <si>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</si>
  <si>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</si>
  <si>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</si>
  <si>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</si>
  <si>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</si>
  <si>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</si>
  <si>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</si>
  <si>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 xml:space="preserve"> SF-00001 </t>
  </si>
  <si>
    <t>Próprio</t>
  </si>
  <si>
    <t>Engenheiro(a) /Arquiteto(a) júnior</t>
  </si>
  <si>
    <t>HH</t>
  </si>
  <si>
    <t xml:space="preserve"> 2 </t>
  </si>
  <si>
    <t xml:space="preserve"> SF-00002 </t>
  </si>
  <si>
    <t>Mestre de obras</t>
  </si>
  <si>
    <t xml:space="preserve"> 3 </t>
  </si>
  <si>
    <t xml:space="preserve"> SF-00003 </t>
  </si>
  <si>
    <t>Planejamento físico-financeiro</t>
  </si>
  <si>
    <t>un</t>
  </si>
  <si>
    <t xml:space="preserve"> 4 </t>
  </si>
  <si>
    <t xml:space="preserve"> SF-00004 </t>
  </si>
  <si>
    <t>Projetos de segurança do trabalho</t>
  </si>
  <si>
    <t xml:space="preserve"> 5 </t>
  </si>
  <si>
    <t xml:space="preserve"> SF-00006 </t>
  </si>
  <si>
    <t>Demolição de concreto simples</t>
  </si>
  <si>
    <t>m³</t>
  </si>
  <si>
    <t xml:space="preserve"> 6 </t>
  </si>
  <si>
    <t xml:space="preserve"> SF-00014 </t>
  </si>
  <si>
    <t>Demolição em concreto armado</t>
  </si>
  <si>
    <t xml:space="preserve"> 7 </t>
  </si>
  <si>
    <t xml:space="preserve"> SF-00015 </t>
  </si>
  <si>
    <t>Locação de caçambas e destinação final do entulho</t>
  </si>
  <si>
    <t xml:space="preserve"> 8 </t>
  </si>
  <si>
    <t xml:space="preserve"> SF-00046 </t>
  </si>
  <si>
    <t>Retirada de entulhos</t>
  </si>
  <si>
    <t xml:space="preserve"> 9 </t>
  </si>
  <si>
    <t xml:space="preserve"> SF-00073 </t>
  </si>
  <si>
    <t>Limpeza final de intervenção</t>
  </si>
  <si>
    <t>m²</t>
  </si>
  <si>
    <t xml:space="preserve"> 10 </t>
  </si>
  <si>
    <t xml:space="preserve"> SF-00982 </t>
  </si>
  <si>
    <t>Pavimentação em concreto armado simples</t>
  </si>
  <si>
    <t xml:space="preserve"> 11 </t>
  </si>
  <si>
    <t xml:space="preserve"> SF-00989 </t>
  </si>
  <si>
    <t>Grama Batatais em placas de 40 x 40 cm</t>
  </si>
  <si>
    <t xml:space="preserve"> 12 </t>
  </si>
  <si>
    <t xml:space="preserve"> SF-00990 </t>
  </si>
  <si>
    <t>Pintura de meios-fios com tinta látex acrílica</t>
  </si>
  <si>
    <t>m</t>
  </si>
  <si>
    <t xml:space="preserve"> 13 </t>
  </si>
  <si>
    <t xml:space="preserve"> SF-00991 </t>
  </si>
  <si>
    <t>Instalação/Substituição de Meiosfios em concreto pré-moldado</t>
  </si>
  <si>
    <t xml:space="preserve"> 14 </t>
  </si>
  <si>
    <t xml:space="preserve"> SF-01030 </t>
  </si>
  <si>
    <t>Locação de Container - Almoxarifado</t>
  </si>
  <si>
    <t>unxmes</t>
  </si>
  <si>
    <t xml:space="preserve"> 15 </t>
  </si>
  <si>
    <t xml:space="preserve"> SF-01031 </t>
  </si>
  <si>
    <t>Placa de Obra</t>
  </si>
  <si>
    <t xml:space="preserve"> 16 </t>
  </si>
  <si>
    <t xml:space="preserve"> SF-01069 </t>
  </si>
  <si>
    <t>Grelha e porta-grelha retangular em ferro fundido</t>
  </si>
  <si>
    <t xml:space="preserve"> 17 </t>
  </si>
  <si>
    <t xml:space="preserve"> SF-01131 </t>
  </si>
  <si>
    <t>Pavimentação asfáltica com CBUQ para aplicação a frio (remendo)</t>
  </si>
  <si>
    <t xml:space="preserve"> 18 </t>
  </si>
  <si>
    <t xml:space="preserve"> SF-01132 </t>
  </si>
  <si>
    <t>Pintura para sinalização e demarcação viária horizontal com tinta acrílica emulsionada em água, com adição de microesferas de vidro</t>
  </si>
  <si>
    <t xml:space="preserve"> 19 </t>
  </si>
  <si>
    <t xml:space="preserve"> SF-02607 </t>
  </si>
  <si>
    <t>Pavimentação em concreto simples</t>
  </si>
  <si>
    <t xml:space="preserve"> 20 </t>
  </si>
  <si>
    <t xml:space="preserve"> SF-04813 </t>
  </si>
  <si>
    <t>Varredura</t>
  </si>
  <si>
    <t xml:space="preserve"> 21 </t>
  </si>
  <si>
    <t xml:space="preserve"> SF-04814 </t>
  </si>
  <si>
    <t>Imprimação</t>
  </si>
  <si>
    <t xml:space="preserve"> 22 </t>
  </si>
  <si>
    <t xml:space="preserve"> SF-04815 </t>
  </si>
  <si>
    <t>Pavimentação com Concreto Asfáltico Usinado a Quente (CAUQ)</t>
  </si>
  <si>
    <t>t</t>
  </si>
  <si>
    <t xml:space="preserve"> 23 </t>
  </si>
  <si>
    <t xml:space="preserve"> SF-04816 </t>
  </si>
  <si>
    <t>Corrimão duplo em aço inox - fixação no piso</t>
  </si>
  <si>
    <t xml:space="preserve"> 24 </t>
  </si>
  <si>
    <t xml:space="preserve"> SF-04817 </t>
  </si>
  <si>
    <t>Placa braille para corrimão</t>
  </si>
  <si>
    <t xml:space="preserve"> 25 </t>
  </si>
  <si>
    <t xml:space="preserve"> SF-04818 </t>
  </si>
  <si>
    <t>Placa de estacionamento exclusivo - idoso ou cadeirant</t>
  </si>
  <si>
    <t xml:space="preserve"> 26 </t>
  </si>
  <si>
    <t xml:space="preserve"> SF-04819 </t>
  </si>
  <si>
    <t>Limitador de vagas de estacionamento</t>
  </si>
  <si>
    <t xml:space="preserve"> 27 </t>
  </si>
  <si>
    <t xml:space="preserve"> SF-04820 </t>
  </si>
  <si>
    <t>Mapa tátil</t>
  </si>
  <si>
    <t xml:space="preserve"> 28 </t>
  </si>
  <si>
    <t xml:space="preserve"> SF-04821 </t>
  </si>
  <si>
    <t>Placas de sinalização de emergência</t>
  </si>
  <si>
    <t xml:space="preserve"> 29 </t>
  </si>
  <si>
    <t xml:space="preserve"> SF-04822 </t>
  </si>
  <si>
    <t>Piso tátil em inox – fixação com parafuso</t>
  </si>
  <si>
    <t>Total Geral</t>
  </si>
  <si>
    <t>_______________________________________________________________
SOMNIUM LTDA
PAULO HENRIQUE PAIVA MORAIS CREA: 26879/D-DF
REPRESENTANTE LEGAL</t>
  </si>
  <si>
    <t>Composições Analíticas com Preço Unitário</t>
  </si>
  <si>
    <t>Tipo</t>
  </si>
  <si>
    <t>Composição</t>
  </si>
  <si>
    <t>SEDI - SERVIÇOS DIVERSOS</t>
  </si>
  <si>
    <t>Composição Auxiliar</t>
  </si>
  <si>
    <t xml:space="preserve"> 90777 </t>
  </si>
  <si>
    <t>SINAPI</t>
  </si>
  <si>
    <t>ENGENHEIRO CIVIL DE OBRA JUNIOR COM ENCARGOS COMPLEMENTARES</t>
  </si>
  <si>
    <t>H</t>
  </si>
  <si>
    <t xml:space="preserve"> 90780 </t>
  </si>
  <si>
    <t>MESTRE DE OBRAS COM ENCARGOS COMPLEMENTARES</t>
  </si>
  <si>
    <t xml:space="preserve"> 90778 </t>
  </si>
  <si>
    <t>ENGENHEIRO CIVIL DE OBRA PLENO COM ENCARGOS COMPLEMENTARES</t>
  </si>
  <si>
    <t>Insumo</t>
  </si>
  <si>
    <t xml:space="preserve"> ARTCREADF </t>
  </si>
  <si>
    <t>Anotação de Responsabilidade Técnica</t>
  </si>
  <si>
    <t>Material</t>
  </si>
  <si>
    <t>und</t>
  </si>
  <si>
    <t xml:space="preserve"> 88309 </t>
  </si>
  <si>
    <t>PEDREIRO COM ENCARGOS COMPLEMENTARES</t>
  </si>
  <si>
    <t xml:space="preserve"> 88316 </t>
  </si>
  <si>
    <t>SERVENTE COM ENCARGOS COMPLEMENTARES</t>
  </si>
  <si>
    <t xml:space="preserve"> 102274 </t>
  </si>
  <si>
    <t>MARTELO DEMOLIDOR ELÉTRICO, COM POTÊNCIA DE 2.000 W, 1.000 IMPACTOS POR MINUTO, PESO DE 30 KG - CHI DIURNO. AF_01/2021</t>
  </si>
  <si>
    <t>CHOR - CUSTOS HORÁRIOS DE MÁQUINAS E EQUIPAMENTOS</t>
  </si>
  <si>
    <t>CHI</t>
  </si>
  <si>
    <t xml:space="preserve"> 102275 </t>
  </si>
  <si>
    <t>MARTELO DEMOLIDOR ELÉTRICO, COM POTÊNCIA DE 2.000 W, 1.000 IMPACTOS POR MINUTO, PESO DE 30 KG - CHP DIURNO. AF_01/2021</t>
  </si>
  <si>
    <t>CHP</t>
  </si>
  <si>
    <t xml:space="preserve"> isf11 </t>
  </si>
  <si>
    <t>Locação de caçambas e destinação final</t>
  </si>
  <si>
    <t>Limpeza final de intervençãO</t>
  </si>
  <si>
    <t xml:space="preserve"> 95282 </t>
  </si>
  <si>
    <t>DESEMPENADEIRA DE CONCRETO, PESO DE 78 KG, 4 PÁS, MOTOR A GASOLINA, POTÊNCIA 5,5 HP - CHP DIURNO. AF_05/2023</t>
  </si>
  <si>
    <t xml:space="preserve"> 00000142 </t>
  </si>
  <si>
    <t>SELANTE ELASTICO MONOCOMPONENTE A BASE DE POLIURETANO (PU) PARA JUNTAS DIVERSAS</t>
  </si>
  <si>
    <t>310ML</t>
  </si>
  <si>
    <t xml:space="preserve"> 00043146 </t>
  </si>
  <si>
    <t>ENDURECEDOR MINERAL DE BASE CIMENTICIA PARA PISO DE CONCRETO</t>
  </si>
  <si>
    <t>KG</t>
  </si>
  <si>
    <t xml:space="preserve"> isf12 </t>
  </si>
  <si>
    <t>CONCRETO USINADO BOMBEAVEL, CLASSE DE RESISTENCIA C20, COM BRITA 0 E 1, SLUMP = 100 +/- 20 MM, EXCLUI SERVICO DE BOMBEAMENTO (NBR 8953)</t>
  </si>
  <si>
    <t xml:space="preserve"> 00007156 </t>
  </si>
  <si>
    <t>TELA DE ACO SOLDADA NERVURADA, CA-60, Q-196, (3,11 KG/M2), DIAMETRO DO FIO = 5,0 MM, LARGURA = 2,45 M, ESPACAMENTO DA MALHA = 10 X 10 CM</t>
  </si>
  <si>
    <t xml:space="preserve"> 97918 </t>
  </si>
  <si>
    <t>TRANSPORTE COM CAMINHÃO BASCULANTE DE 6 M³, EM VIA URBANA PAVIMENTADA, DMT ATÉ 30 KM (UNIDADE: TXKM). AF_07/2020</t>
  </si>
  <si>
    <t>MOVT - MOVIMENTO DE TERRA</t>
  </si>
  <si>
    <t>TXKM</t>
  </si>
  <si>
    <t xml:space="preserve"> 88441 </t>
  </si>
  <si>
    <t>JARDINEIRO COM ENCARGOS COMPLEMENTARES</t>
  </si>
  <si>
    <t xml:space="preserve"> 100989 </t>
  </si>
  <si>
    <t>CARGA, MANOBRA E DESCARGA DE SOLOS E MATERIAIS GRANULARES EM CAMINHÃO BASCULANTE 6 M³ - CARGA COM PÁ CARREGADEIRA (CAÇAMBA DE 1,7 A 2,8 M³ / 128 HP) E DESCARGA LIVRE (UNIDADE: T). AF_07/2020</t>
  </si>
  <si>
    <t>TRAN - TRANSPORTES, CARGAS E DESCARGAS</t>
  </si>
  <si>
    <t>T</t>
  </si>
  <si>
    <t xml:space="preserve"> 00038125 </t>
  </si>
  <si>
    <t>FERTILIZANTE ORGANICO COMPOSTO, CLASSE A</t>
  </si>
  <si>
    <t xml:space="preserve"> 00044539 </t>
  </si>
  <si>
    <t>FERTILIZANTE NPK -  10:10:10</t>
  </si>
  <si>
    <t xml:space="preserve"> 00003324 </t>
  </si>
  <si>
    <t>GRAMA BATATAIS EM PLACAS, SEM PLANTIO</t>
  </si>
  <si>
    <t xml:space="preserve"> 00044479 </t>
  </si>
  <si>
    <t>CALCARIO DOLOMITICO A (POSTO PEDREIRA/FORNECEDOR,  SEM FRETE)</t>
  </si>
  <si>
    <t xml:space="preserve"> 00007253 </t>
  </si>
  <si>
    <t>TERRA VEGETAL (GRANEL)</t>
  </si>
  <si>
    <t xml:space="preserve"> 88310 </t>
  </si>
  <si>
    <t>PINTOR COM ENCARGOS COMPLEMENTARES</t>
  </si>
  <si>
    <t xml:space="preserve"> 00007348 </t>
  </si>
  <si>
    <t>TINTA ACRILICA PREMIUM PARA PISO</t>
  </si>
  <si>
    <t>L</t>
  </si>
  <si>
    <t xml:space="preserve"> 100973 </t>
  </si>
  <si>
    <t>CARGA, MANOBRA E DESCARGA DE SOLOS E MATERIAIS GRANULARES EM CAMINHÃO BASCULANTE 6 M³ - CARGA COM PÁ CARREGADEIRA (CAÇAMBA DE 1,7 A 2,8 M³ / 128 HP) E DESCARGA LIVRE (UNIDADE: M3). AF_07/2020</t>
  </si>
  <si>
    <t xml:space="preserve"> 88629 </t>
  </si>
  <si>
    <t>ARGAMASSA TRAÇO 1:3 (EM VOLUME DE CIMENTO E AREIA MÉDIA ÚMIDA), PREPARO MANUAL. AF_08/2019</t>
  </si>
  <si>
    <t xml:space="preserve"> 00041679 </t>
  </si>
  <si>
    <t>MEIO-FIO OU GUIA DE CONCRETO PRE-MOLDADO, COMP 1 M, *20 X 12/15* CM (H X L1/L2)</t>
  </si>
  <si>
    <t>UN</t>
  </si>
  <si>
    <t xml:space="preserve"> 00000370 </t>
  </si>
  <si>
    <t>AREIA MEDIA - POSTO JAZIDA/FORNECEDOR (RETIRADO NA JAZIDA, SEM TRANSPORTE)</t>
  </si>
  <si>
    <t xml:space="preserve"> 00010776 </t>
  </si>
  <si>
    <t>LOCACAO DE CONTAINER 2,30 X 6,00 M, ALT. 2,50 M, PARA ESCRITORIO, SEM DIVISORIAS INTERNAS E SEM SANITARIO (NAO INCLUI MOBILIZACAO/DESMOBILIZACAO)</t>
  </si>
  <si>
    <t>Equipamento</t>
  </si>
  <si>
    <t>MES</t>
  </si>
  <si>
    <t xml:space="preserve"> 00004813 </t>
  </si>
  <si>
    <t>PLACA DE OBRA (PARA CONSTRUCAO CIVIL) EM CHAPA GALVANIZADA *N. 22*, ADESIVADA, DE *2,4 X 1,2* M (SEM POSTES PARA FIXACAO)</t>
  </si>
  <si>
    <t xml:space="preserve"> isf01 </t>
  </si>
  <si>
    <t>Grelha em ferro fundido com caixilho de apoio espessura 15 mm, largura 200 mm</t>
  </si>
  <si>
    <t xml:space="preserve"> isf02 </t>
  </si>
  <si>
    <t>Asfalto a frio ensacado</t>
  </si>
  <si>
    <t>kg</t>
  </si>
  <si>
    <t xml:space="preserve"> E9556 </t>
  </si>
  <si>
    <t>SICRO3</t>
  </si>
  <si>
    <t>Compactador manual de placa vibratória - 3,00 kW</t>
  </si>
  <si>
    <t xml:space="preserve"> 00044478 </t>
  </si>
  <si>
    <t>MICROESFERAS DE VIDRO PARA SINALIZACAO HORIZONTAL VIARIA, TIPO I-B (PREMIX) - NBR  16184</t>
  </si>
  <si>
    <t xml:space="preserve"> 00044477 </t>
  </si>
  <si>
    <t>MICROESFERAS DE VIDRO PARA SINALIZACAO HORIZONTAL VIARIA, TIPO II-A (DROP-ON) - NBR  16184</t>
  </si>
  <si>
    <t xml:space="preserve"> 00007343 </t>
  </si>
  <si>
    <t>TINTA ACRILICA A BASE DE SOLVENTE, PARA SINALIZACAO HORIZONTAL VIARIA (NBR 11862)</t>
  </si>
  <si>
    <t xml:space="preserve"> 00012815 </t>
  </si>
  <si>
    <t>FITA CREPE ROLO DE *25* MM X 50 M</t>
  </si>
  <si>
    <t xml:space="preserve"> 00005318 </t>
  </si>
  <si>
    <t>DILUENTE AGUARRAS</t>
  </si>
  <si>
    <t xml:space="preserve"> 5839 </t>
  </si>
  <si>
    <t>VASSOURA MECÂNICA REBOCÁVEL COM ESCOVA CILÍNDRICA, LARGURA ÚTIL DE VARRIMENTO DE 2,44 M - CHP DIURNO. AF_06/2014</t>
  </si>
  <si>
    <t xml:space="preserve"> 89035 </t>
  </si>
  <si>
    <t>TRATOR DE PNEUS, POTÊNCIA 85 CV, TRAÇÃO 4X4, PESO COM LASTRO DE 4.675 KG - CHP DIURNO. AF_06/2014</t>
  </si>
  <si>
    <t xml:space="preserve"> 83362 </t>
  </si>
  <si>
    <t>ESPARGIDOR DE ASFALTO PRESSURIZADO, TANQUE 6 M3 COM ISOLAÇÃO TÉRMICA, AQUECIDO COM 2 MAÇARICOS, COM BARRA ESPARGIDORA 3,60 M, MONTADO SOBRE CAMINHÃO TOCO, PBT 14.300 KG, POTÊNCIA 185 CV - CHP DIURNO. AF_05/2023</t>
  </si>
  <si>
    <t xml:space="preserve"> 91486 </t>
  </si>
  <si>
    <t>ESPARGIDOR DE ASFALTO PRESSURIZADO, TANQUE 6 M3 COM ISOLAÇÃO TÉRMICA, AQUECIDO COM 2 MAÇARICOS, COM BARRA ESPARGIDORA 3,60 M, MONTADO SOBRE CAMINHÃO TOCO, PBT 14.300 KG, POTÊNCIA 185 CV - CHI DIURNO. AF_05/2023</t>
  </si>
  <si>
    <t xml:space="preserve"> 89036 </t>
  </si>
  <si>
    <t>TRATOR DE PNEUS, POTÊNCIA 85 CV, TRAÇÃO 4X4, PESO COM LASTRO DE 4.675 KG - CHI DIURNO. AF_06/2014</t>
  </si>
  <si>
    <t xml:space="preserve"> 5841 </t>
  </si>
  <si>
    <t>VASSOURA MECÂNICA REBOCÁVEL COM ESCOVA CILÍNDRICA, LARGURA ÚTIL DE VARRIMENTO DE 2,44 M - CHI DIURNO. AF_06/2014</t>
  </si>
  <si>
    <t xml:space="preserve"> 00041901 </t>
  </si>
  <si>
    <t>ASFALTO DILUIDO DE PETROLEO CM-30 (COLETADO CAIXA NA ANP ACRESCIDO DE ICMS)</t>
  </si>
  <si>
    <t xml:space="preserve"> 5835 </t>
  </si>
  <si>
    <t>VIBROACABADORA DE ASFALTO SOBRE ESTEIRAS, LARGURA DE PAVIMENTAÇÃO 1,90 M A 5,30 M, POTÊNCIA 105 HP CAPACIDADE 450 T/H - CHP DIURNO. AF_11/2014</t>
  </si>
  <si>
    <t xml:space="preserve"> 96463 </t>
  </si>
  <si>
    <t>ROLO COMPACTADOR DE PNEUS, ESTÁTICO, PRESSÃO VARIÁVEL, POTÊNCIA 110 HP, PESO SEM/COM LASTRO 10,8/27 T, LARGURA DE ROLAGEM 2,30 M - CHP DIURNO. AF_06/2017</t>
  </si>
  <si>
    <t xml:space="preserve"> 96464 </t>
  </si>
  <si>
    <t>ROLO COMPACTADOR DE PNEUS, ESTÁTICO, PRESSÃO VARIÁVEL, POTÊNCIA 110 HP, PESO SEM/COM LASTRO 10,8/27 T, LARGURA DE ROLAGEM 2,30 M - CHI DIURNO. AF_06/2017</t>
  </si>
  <si>
    <t xml:space="preserve"> 95632 </t>
  </si>
  <si>
    <t>ROLO COMPACTADOR VIBRATORIO TANDEM, ACO LISO, POTENCIA 125 HP, PESO SEM/COM LASTRO 10,20/11,65 T, LARGURA DE TRABALHO 1,73 M - CHI DIURNO. AF_11/2016</t>
  </si>
  <si>
    <t xml:space="preserve"> 95631 </t>
  </si>
  <si>
    <t>ROLO COMPACTADOR VIBRATORIO TANDEM, ACO LISO, POTENCIA 125 HP, PESO SEM/COM LASTRO 10,20/11,65 T, LARGURA DE TRABALHO 1,73 M - CHP DIURNO. AF_11/2016</t>
  </si>
  <si>
    <t xml:space="preserve"> M1103 </t>
  </si>
  <si>
    <t>Pedrisco</t>
  </si>
  <si>
    <t xml:space="preserve"> E9689 </t>
  </si>
  <si>
    <t>Usina de asfalto a quente gravimétrica com capacidade de 100/140 t/h - 260 kW</t>
  </si>
  <si>
    <t xml:space="preserve"> M0344 </t>
  </si>
  <si>
    <t>Cal hidratada - a granel</t>
  </si>
  <si>
    <t xml:space="preserve"> E9559 </t>
  </si>
  <si>
    <t>Aquecedor de fluido térmico - 12 kW</t>
  </si>
  <si>
    <t xml:space="preserve"> isf03 </t>
  </si>
  <si>
    <t>Caminhão silo com capacidade de 30 m³ - 265 Kw</t>
  </si>
  <si>
    <t>h</t>
  </si>
  <si>
    <t xml:space="preserve"> E9558 </t>
  </si>
  <si>
    <t>Tanque de estocagem de asfalto com capacidade de 30.000 l</t>
  </si>
  <si>
    <t xml:space="preserve"> M0005 </t>
  </si>
  <si>
    <t>Brita 0</t>
  </si>
  <si>
    <t xml:space="preserve"> M1941 </t>
  </si>
  <si>
    <t>Óleo tipo A1</t>
  </si>
  <si>
    <t>l</t>
  </si>
  <si>
    <t xml:space="preserve"> M0191 </t>
  </si>
  <si>
    <t>Brita 1</t>
  </si>
  <si>
    <t xml:space="preserve"> E9021 </t>
  </si>
  <si>
    <t>Grupo gerador - 456 kVA</t>
  </si>
  <si>
    <t xml:space="preserve"> M0028 </t>
  </si>
  <si>
    <t>Areia média</t>
  </si>
  <si>
    <t xml:space="preserve"> E9579 </t>
  </si>
  <si>
    <t>Caminhão basculante com capacidade de 10 m³ - 210 kW</t>
  </si>
  <si>
    <t xml:space="preserve"> 00044951 </t>
  </si>
  <si>
    <t>CIMENTO ASFALTICO DE PETROLEO A GRANEL (CAP) 50/70</t>
  </si>
  <si>
    <t xml:space="preserve"> E9584 </t>
  </si>
  <si>
    <t>Carregadeira de pneus com capacidade de 1,72 m³ - 113 kW</t>
  </si>
  <si>
    <t xml:space="preserve"> 88315 </t>
  </si>
  <si>
    <t>SERRALHEIRO COM ENCARGOS COMPLEMENTARES</t>
  </si>
  <si>
    <t xml:space="preserve"> 88251 </t>
  </si>
  <si>
    <t>AUXILIAR DE SERRALHEIRO COM ENCARGOS COMPLEMENTARES</t>
  </si>
  <si>
    <t xml:space="preserve"> isf04 </t>
  </si>
  <si>
    <t>TUBO REDONDO DE ACO INOX 304, E = 1,50 MM, DIAMETRO = 1 1/2"</t>
  </si>
  <si>
    <t xml:space="preserve"> 00007568 </t>
  </si>
  <si>
    <t>BUCHA DE NYLON SEM ABA S10, COM PARAFUSO DE 6,10 X 65 MM EM ACO ZINCADO COM ROSCA SOBERBA, CABECA CHATA E FENDA PHILLIPS</t>
  </si>
  <si>
    <t xml:space="preserve"> isf09 </t>
  </si>
  <si>
    <t>SUPORTE PARA FIXACAO CORRIMAO TUBULAR NA PAREDE EM, ACO INOX POLIDO, PARA APOIO BARRA CURVA DE 1/2" E BERCO, COM CANOPLA</t>
  </si>
  <si>
    <t xml:space="preserve"> 00011002 </t>
  </si>
  <si>
    <t>ELETRODO REVESTIDO AWS - E6013, DIAMETRO IGUAL A 2,50 MM</t>
  </si>
  <si>
    <t xml:space="preserve"> 00005104 </t>
  </si>
  <si>
    <t>REBITE DE REPUXO EM ALUMINIO VAZADO, DIAMETRO 3,2 X 8 MM DE COMPRIMENTO (1KG = 1025 UNIDADES)</t>
  </si>
  <si>
    <t xml:space="preserve"> isf05 </t>
  </si>
  <si>
    <t>PLACA TATIL BRAILLE/RELEVO ACO INOX 10x3cm PARA CORRIMAO</t>
  </si>
  <si>
    <t xml:space="preserve"> E9687 </t>
  </si>
  <si>
    <t>Caminhão carroceria com capacidade de 5 t - 120 kW</t>
  </si>
  <si>
    <t xml:space="preserve"> isf06 </t>
  </si>
  <si>
    <t>Placa modulada em aço nº 18 galvanizado com película retrorrefletiva tipo I + I -confecção</t>
  </si>
  <si>
    <t xml:space="preserve"> isf07 </t>
  </si>
  <si>
    <t>Limitador de vagas de estacionamento, feito em ferro fundido, com diâmetro 2”, comprimento 2 m, com pintura eletrostática cor amarela</t>
  </si>
  <si>
    <t xml:space="preserve"> 00011964 </t>
  </si>
  <si>
    <t>PARAFUSO DE ACO ZINCADO, TIPO CHUMBADOR PARABOLT, DIAMETRO 3/8", COMPRIMENTO 75 MM</t>
  </si>
  <si>
    <t xml:space="preserve"> isf08 </t>
  </si>
  <si>
    <t>Mapa tátil em acrílico, com o texto em relevo, chapa de 7mm, incluso pedestal e base em aço escovado</t>
  </si>
  <si>
    <t xml:space="preserve"> 031852 </t>
  </si>
  <si>
    <t>SBC</t>
  </si>
  <si>
    <t>PLACA DE SINALIZACAO FOTOLUMINESCENTE SAIDA DE EMERGENCIA 15x30cm</t>
  </si>
  <si>
    <t xml:space="preserve"> isf10 </t>
  </si>
  <si>
    <t>PISO TATIL DIRECIONAL ACO INOX PARAFUSADO (COM RANHURAS)</t>
  </si>
  <si>
    <t xml:space="preserve"> 00011950 </t>
  </si>
  <si>
    <t>BUCHA DE NYLON SEM ABA S6, COM PARAFUSO DE 4,20 X 40 MM EM ACO ZINCADO COM ROSCA SOBERBA, CABECA CHATA E FENDA PHILLIPS</t>
  </si>
  <si>
    <t>Composições Auxiliares</t>
  </si>
  <si>
    <t xml:space="preserve"> 00001379 </t>
  </si>
  <si>
    <t>CIMENTO PORTLAND COMPOSTO CP II-32</t>
  </si>
  <si>
    <t xml:space="preserve"> 95320 </t>
  </si>
  <si>
    <t>CURSO DE CAPACITAÇÃO PARA AUXILIAR DE SERRALHEIRO (ENCARGOS COMPLEMENTARES) - HORISTA</t>
  </si>
  <si>
    <t xml:space="preserve"> 00000252 </t>
  </si>
  <si>
    <t>AJUDANTE DE SERRALHEIRO (HORISTA)</t>
  </si>
  <si>
    <t>Mão de Obra</t>
  </si>
  <si>
    <t xml:space="preserve"> 00037371 </t>
  </si>
  <si>
    <t>TRANSPORTE - HORISTA (COLETADO CAIXA - ENCARGOS COMPLEMENTARES)</t>
  </si>
  <si>
    <t xml:space="preserve"> 00037372 </t>
  </si>
  <si>
    <t>EXAMES - HORISTA (COLETADO CAIXA - ENCARGOS COMPLEMENTARES)</t>
  </si>
  <si>
    <t xml:space="preserve"> 00037373 </t>
  </si>
  <si>
    <t>SEGURO - HORISTA (COLETADO CAIXA - ENCARGOS COMPLEMENTARES)</t>
  </si>
  <si>
    <t xml:space="preserve"> 00043465 </t>
  </si>
  <si>
    <t>FERRAMENTAS - FAMILIA PEDREIRO - HORISTA (ENCARGOS COMPLEMENTARES - COLETADO CAIXA)</t>
  </si>
  <si>
    <t xml:space="preserve"> 00043489 </t>
  </si>
  <si>
    <t>EPI - FAMILIA PEDREIRO - HORISTA (ENCARGOS COMPLEMENTARES - COLETADO CAIXA)</t>
  </si>
  <si>
    <t xml:space="preserve"> 00037370 </t>
  </si>
  <si>
    <t>ALIMENTACAO - HORISTA (COLETADO CAIXA - ENCARGOS COMPLEMENTARES)</t>
  </si>
  <si>
    <t xml:space="preserve"> 67827 </t>
  </si>
  <si>
    <t>CAMINHÃO BASCULANTE 6 M3 TOCO, PESO BRUTO TOTAL 16.000 KG, CARGA ÚTIL MÁXIMA 11.130 KG, DISTÂNCIA ENTRE EIXOS 5,36 M, POTÊNCIA 185 CV, INCLUSIVE CAÇAMBA METÁLICA - CHI DIURNO. AF_06/2014</t>
  </si>
  <si>
    <t xml:space="preserve"> 88281 </t>
  </si>
  <si>
    <t>MOTORISTA DE BASCULANTE COM ENCARGOS COMPLEMENTARES</t>
  </si>
  <si>
    <t xml:space="preserve"> 91402 </t>
  </si>
  <si>
    <t>CAMINHÃO BASCULANTE 6 M3 TOCO, PESO BRUTO TOTAL 16.000 KG, CARGA ÚTIL MÁXIMA 11.130 KG, DISTÂNCIA ENTRE EIXOS 5,36 M, POTÊNCIA 185 CV, INCLUSIVE CAÇAMBA METÁLICA - IMPOSTOS E SEGUROS. AF_06/2014</t>
  </si>
  <si>
    <t xml:space="preserve"> 7058 </t>
  </si>
  <si>
    <t>CAMINHÃO BASCULANTE 6 M3 TOCO, PESO BRUTO TOTAL 16.000 KG, CARGA ÚTIL MÁXIMA 11.130 KG, DISTÂNCIA ENTRE EIXOS 5,36 M, POTÊNCIA 185 CV, INCLUSIVE CAÇAMBA METÁLICA - DEPRECIAÇÃO. AF_06/2014</t>
  </si>
  <si>
    <t xml:space="preserve"> 7059 </t>
  </si>
  <si>
    <t>CAMINHÃO BASCULANTE 6 M3 TOCO, PESO BRUTO TOTAL 16.000 KG, CARGA ÚTIL MÁXIMA 11.130 KG, DISTÂNCIA ENTRE EIXOS 5,36 M, POTÊNCIA 185 CV, INCLUSIVE CAÇAMBA METÁLICA - JUROS. AF_06/2014</t>
  </si>
  <si>
    <t xml:space="preserve"> 67826 </t>
  </si>
  <si>
    <t>CAMINHÃO BASCULANTE 6 M3 TOCO, PESO BRUTO TOTAL 16.000 KG, CARGA ÚTIL MÁXIMA 11.130 KG, DISTÂNCIA ENTRE EIXOS 5,36 M, POTÊNCIA 185 CV, INCLUSIVE CAÇAMBA METÁLICA - CHP DIURNO. AF_06/2014</t>
  </si>
  <si>
    <t xml:space="preserve"> 7060 </t>
  </si>
  <si>
    <t>CAMINHÃO BASCULANTE 6 M3 TOCO, PESO BRUTO TOTAL 16.000 KG, CARGA ÚTIL MÁXIMA 11.130 KG, DISTÂNCIA ENTRE EIXOS 5,36 M, POTÊNCIA 185 CV, INCLUSIVE CAÇAMBA METÁLICA - MANUTENÇÃO. AF_06/2014</t>
  </si>
  <si>
    <t xml:space="preserve"> 7061 </t>
  </si>
  <si>
    <t>CAMINHÃO BASCULANTE 6 M3 TOCO, PESO BRUTO TOTAL 16.000 KG, CARGA ÚTIL MÁXIMA 11.130 KG, DISTÂNCIA ENTRE EIXOS 5,36 M, POTÊNCIA 185 CV, INCLUSIVE CAÇAMBA METÁLICA - MATERIAIS NA OPERAÇÃO. AF_06/2014</t>
  </si>
  <si>
    <t xml:space="preserve"> 00037752 </t>
  </si>
  <si>
    <t>CAMINHAO TOCO, PESO BRUTO TOTAL 16000 KG, CARGA UTIL MAXIMA 11030 KG, DISTANCIA ENTRE EIXOS 5,41 M, POTENCIA 185 CV (INCLUI CABINE E CHASSI, NAO INCLUI CARROCERIA)</t>
  </si>
  <si>
    <t>Equipamento para Aquisição Permanente</t>
  </si>
  <si>
    <t xml:space="preserve"> 00037733 </t>
  </si>
  <si>
    <t>CACAMBA METALICA BASCULANTE COM CAPACIDADE DE 6 M3 (INCLUI MONTAGEM, NAO INCLUI CAMINHAO)</t>
  </si>
  <si>
    <t xml:space="preserve"> 00004221 </t>
  </si>
  <si>
    <t>OLEO DIESEL COMBUSTIVEL COMUM METROPOLITANO S-10 OU S-500</t>
  </si>
  <si>
    <t xml:space="preserve"> 5940 </t>
  </si>
  <si>
    <t>PÁ CARREGADEIRA SOBRE RODAS, POTÊNCIA LÍQUIDA 128 HP, CAPACIDADE DA CAÇAMBA 1,7 A 2,8 M3, PESO OPERACIONAL 11632 KG - CHP DIURNO. AF_06/2014</t>
  </si>
  <si>
    <t xml:space="preserve"> 5942 </t>
  </si>
  <si>
    <t>PÁ CARREGADEIRA SOBRE RODAS, POTÊNCIA LÍQUIDA 128 HP, CAPACIDADE DA CAÇAMBA 1,7 A 2,8 M3, PESO OPERACIONAL 11632 KG - CHI DIURNO. AF_06/2014</t>
  </si>
  <si>
    <t xml:space="preserve"> 95402 </t>
  </si>
  <si>
    <t>CURSO DE CAPACITAÇÃO PARA ENGENHEIRO CIVIL DE OBRA JÚNIOR (ENCARGOS COMPLEMENTARES) - HORISTA</t>
  </si>
  <si>
    <t xml:space="preserve"> 00002706 </t>
  </si>
  <si>
    <t>ENGENHEIRO CIVIL DE OBRA JUNIOR (HORISTA)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</si>
  <si>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</si>
  <si>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</si>
  <si>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</si>
  <si>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 (HORISTA)</t>
  </si>
  <si>
    <t xml:space="preserve"> 95390 </t>
  </si>
  <si>
    <t>CURSO DE CAPACITAÇÃO PARA JARDINEIRO (ENCARGOS COMPLEMENTARES) - HORISTA</t>
  </si>
  <si>
    <t xml:space="preserve"> 00044503 </t>
  </si>
  <si>
    <t>JARDINEIRO (HORISTA)</t>
  </si>
  <si>
    <t xml:space="preserve"> 95405 </t>
  </si>
  <si>
    <t>CURSO DE CAPACITAÇÃO PARA MESTRE DE OBRAS (ENCARGOS COMPLEMENTARES) - HORISTA</t>
  </si>
  <si>
    <t xml:space="preserve"> 00004069 </t>
  </si>
  <si>
    <t>MESTRE DE OBRAS (HORISTA)</t>
  </si>
  <si>
    <t xml:space="preserve"> 95346 </t>
  </si>
  <si>
    <t>CURSO DE CAPACITAÇÃO PARA MOTORISTA DE BASCULANTE (ENCARGOS COMPLEMENTARES) - HORISTA</t>
  </si>
  <si>
    <t xml:space="preserve"> 00020020 </t>
  </si>
  <si>
    <t>MOTORISTA DE CAMINHAO-BASCULANTE (HORISTA)</t>
  </si>
  <si>
    <t xml:space="preserve"> 95347 </t>
  </si>
  <si>
    <t>CURSO DE CAPACITAÇÃO PARA MOTORISTA DE CAMINHÃO (ENCARGOS COMPLEMENTARES) - HORISTA</t>
  </si>
  <si>
    <t xml:space="preserve"> 00004093 </t>
  </si>
  <si>
    <t>MOTORISTA DE CAMINHAO (HORISTA)</t>
  </si>
  <si>
    <t xml:space="preserve"> 95361 </t>
  </si>
  <si>
    <t>CURSO DE CAPACITAÇÃO PARA OPERADOR DE MARTELETE OU MARTELETEIRO (ENCARGOS COMPLEMENTARES) - HORISTA</t>
  </si>
  <si>
    <t xml:space="preserve"> 00004257 </t>
  </si>
  <si>
    <t>OPERADOR DE MARTELETE OU MARTELETEIRO (HORISTA)</t>
  </si>
  <si>
    <t xml:space="preserve"> 95365 </t>
  </si>
  <si>
    <t>CURSO DE CAPACITAÇÃO PARA OPERADOR DE PAVIMENTADORA (ENCARGOS COMPLEMENTARES) - HORISTA</t>
  </si>
  <si>
    <t xml:space="preserve"> 00044500 </t>
  </si>
  <si>
    <t>OPERADOR DE PAVIMENTADORA / MESA VIBROACABADORA (HORISTA)</t>
  </si>
  <si>
    <t xml:space="preserve"> 95364 </t>
  </si>
  <si>
    <t>CURSO DE CAPACITAÇÃO PARA OPERADOR DE PÁ CARREGADEIRA (ENCARGOS COMPLEMENTARES) - HORISTA</t>
  </si>
  <si>
    <t xml:space="preserve"> 00004248 </t>
  </si>
  <si>
    <t>OPERADOR DE PA CARREGADEIRA (HORISTA)</t>
  </si>
  <si>
    <t xml:space="preserve"> 95366 </t>
  </si>
  <si>
    <t>CURSO DE CAPACITAÇÃO PARA OPERADOR DE ROLO COMPACTADOR (ENCARGOS COMPLEMENTARES) - HORISTA</t>
  </si>
  <si>
    <t xml:space="preserve"> 00004238 </t>
  </si>
  <si>
    <t>OPERADOR DE ROLO COMPACTADOR (HORISTA)</t>
  </si>
  <si>
    <t xml:space="preserve"> 95371 </t>
  </si>
  <si>
    <t>CURSO DE CAPACITAÇÃO PARA PEDREIRO (ENCARGOS COMPLEMENTARES) - HORISTA</t>
  </si>
  <si>
    <t xml:space="preserve"> 00004750 </t>
  </si>
  <si>
    <t>PEDREIRO (HORISTA)</t>
  </si>
  <si>
    <t xml:space="preserve"> 95372 </t>
  </si>
  <si>
    <t>CURSO DE CAPACITAÇÃO PARA PINTOR (ENCARGOS COMPLEMENTARES) - HORISTA</t>
  </si>
  <si>
    <t xml:space="preserve"> 00004783 </t>
  </si>
  <si>
    <t>PINTOR (HORISTA)</t>
  </si>
  <si>
    <t xml:space="preserve"> 95377 </t>
  </si>
  <si>
    <t>CURSO DE CAPACITAÇÃO PARA SERRALHEIRO (ENCARGOS COMPLEMENTARES) - HORISTA</t>
  </si>
  <si>
    <t xml:space="preserve"> 00006110 </t>
  </si>
  <si>
    <t>SERRALHEIRO (HORISTA)</t>
  </si>
  <si>
    <t xml:space="preserve"> 95378 </t>
  </si>
  <si>
    <t>CURSO DE CAPACITAÇÃO PARA SERVENTE (ENCARGOS COMPLEMENTARES) - HORISTA</t>
  </si>
  <si>
    <t xml:space="preserve"> 00006111 </t>
  </si>
  <si>
    <t>SERVENTE DE OBRAS (HORISTA)</t>
  </si>
  <si>
    <t xml:space="preserve"> 95386 </t>
  </si>
  <si>
    <t>CURSO DE CAPACITAÇÃO PARA TRATORISTA (ENCARGOS COMPLEMENTARES) - HORISTA</t>
  </si>
  <si>
    <t xml:space="preserve"> 00004230 </t>
  </si>
  <si>
    <t>OPERADOR DE MAQUINAS E TRATORES DIVERSOS - TERRAPLANAGEM (HORISTA)</t>
  </si>
  <si>
    <t xml:space="preserve"> 95280 </t>
  </si>
  <si>
    <t>DESEMPENADEIRA DE CONCRETO, PESO DE 78 KG, 4 PÁS, MOTOR A GASOLINA, POTÊNCIA 5,5 HP - MANUTENÇÃO. AF_05/2023</t>
  </si>
  <si>
    <t xml:space="preserve"> 95278 </t>
  </si>
  <si>
    <t>DESEMPENADEIRA DE CONCRETO, PESO DE 78 KG, 4 PÁS, MOTOR A GASOLINA, POTÊNCIA 5,5 HP - DEPRECIAÇÃO. AF_05/2023</t>
  </si>
  <si>
    <t xml:space="preserve"> 95281 </t>
  </si>
  <si>
    <t>DESEMPENADEIRA DE CONCRETO, PESO DE 78 KG, 4 PÁS, MOTOR A GASOLINA, POTÊNCIA 5,5 HP MATERIAIS NA OPERAÇÃO. AF_05/2023</t>
  </si>
  <si>
    <t xml:space="preserve"> 95279 </t>
  </si>
  <si>
    <t>DESEMPENADEIRA DE CONCRETO, PESO DE 78 KG, 4 PÁS, MOTOR A GASOLINA, POTÊNCIA 5,5 HP - JUROS. AF_05/2023</t>
  </si>
  <si>
    <t xml:space="preserve"> 00010658 </t>
  </si>
  <si>
    <t>ALISADORA DE CONCRETO COM MOTOR A GASOLINA DE 5,5 HP, PESO COM MOTOR DE 78 KG, 4 PAS</t>
  </si>
  <si>
    <t xml:space="preserve"> 00004222 </t>
  </si>
  <si>
    <t>GASOLINA COMUM</t>
  </si>
  <si>
    <t xml:space="preserve"> 00043462 </t>
  </si>
  <si>
    <t>FERRAMENTAS - FAMILIA ENGENHEIRO CIVIL - HORISTA (ENCARGOS COMPLEMENTARES - COLETADO CAIXA)</t>
  </si>
  <si>
    <t xml:space="preserve"> 00043486 </t>
  </si>
  <si>
    <t>EPI - FAMILIA ENGENHEIRO CIVIL - HORISTA (ENCARGOS COMPLEMENTARES - COLETADO CAIXA)</t>
  </si>
  <si>
    <t xml:space="preserve"> 88282 </t>
  </si>
  <si>
    <t>MOTORISTA DE CAMINHÃO COM ENCARGOS COMPLEMENTARES</t>
  </si>
  <si>
    <t xml:space="preserve"> 91484 </t>
  </si>
  <si>
    <t>ESPARGIDOR DE ASFALTO PRESSURIZADO, TANQUE 6 M3 COM ISOLAÇÃO TÉRMICA, AQUECIDO COM 2 MAÇARICOS, COM BARRA ESPARGIDORA 3,60 M, MONTADO SOBRE CAMINHÃO TOCO, PBT 14.300 KG, POTÊNCIA 185 CV - IMPOSTOS E SEGUROS. AF_05/2023</t>
  </si>
  <si>
    <t xml:space="preserve"> 91469 </t>
  </si>
  <si>
    <t>ESPARGIDOR DE ASFALTO PRESSURIZADO, TANQUE 6 M3 COM ISOLAÇÃO TÉRMICA, AQUECIDO COM 2 MAÇARICOS, COM BARRA ESPARGIDORA 3,60 M, MONTADO SOBRE CAMINHÃO TOCO, PBT 14.300 KG, POTÊNCIA 185 CV - JUROS. AF_05/2023</t>
  </si>
  <si>
    <t xml:space="preserve"> 91468 </t>
  </si>
  <si>
    <t>ESPARGIDOR DE ASFALTO PRESSURIZADO, TANQUE 6 M3 COM ISOLAÇÃO TÉRMICA, AQUECIDO COM 2 MAÇARICOS, COM BARRA ESPARGIDORA 3,60 M, MONTADO SOBRE CAMINHÃO TOCO, PBT 14.300 KG, POTÊNCIA 185 CV - DEPRECIAÇÃO. AF_05/2023</t>
  </si>
  <si>
    <t xml:space="preserve"> 91485 </t>
  </si>
  <si>
    <t>ESPARGIDOR DE ASFALTO PRESSURIZADO, TANQUE 6 M3 COM ISOLAÇÃO TÉRMICA, AQUECIDO COM 2 MAÇARICOS, COM BARRA ESPARGIDORA 3,60 M, MONTADO SOBRE CAMINHÃO TOCO, PBT 14.300 KG, POTÊNCIA 185 CV - MATERIAIS NA OPERAÇÃO. AF_05/2023</t>
  </si>
  <si>
    <t xml:space="preserve"> 83361 </t>
  </si>
  <si>
    <t>ESPARGIDOR DE ASFALTO PRESSURIZADO, TANQUE 6 M3 COM ISOLAÇÃO TÉRMICA, AQUECIDO COM 2 MAÇARICOS, COM BARRA ESPARGIDORA 3,60 M, MONTADO SOBRE CAMINHÃO TOCO, PBT 14.300 KG, POTÊNCIA 185 CV - MANUTENÇÃO. AF_08/2015</t>
  </si>
  <si>
    <t xml:space="preserve"> 00036484 </t>
  </si>
  <si>
    <t>ESPARGIDOR DE ASFALTO PRESSURIZADO, TANQUE 6 M3 COM ISOLACAO TERMICA, AQUECIDO COM 2 MACARICOS, COM BARRA ESPARGIDORA 3,60 M, A SER MONTADO SOBRE CAMINHAO</t>
  </si>
  <si>
    <t xml:space="preserve"> 00037754 </t>
  </si>
  <si>
    <t>CAMINHAO TOCO, PESO BRUTO TOTAL 14300 KG, CARGA UTIL MAXIMA 9480 KG, DISTANCIA ENTRE EIXOS 4,80 M, POTENCIA 185 CV (INCLUI CABINE E CHASSI, NAO INCLUI CARROCERIA)</t>
  </si>
  <si>
    <t xml:space="preserve"> 88298 </t>
  </si>
  <si>
    <t>OPERADOR DE MARTELETE OU MARTELETEIRO COM ENCARGOS COMPLEMENTARES</t>
  </si>
  <si>
    <t xml:space="preserve"> 102270 </t>
  </si>
  <si>
    <t>MARTELO DEMOLIDOR ELÉTRICO, COM POTÊNCIA DE 2.000 W, 1.000 IMPACTOS POR MINUTO, PESO DE 30 KG - DEPRECIAÇÃO. AF_01/2021</t>
  </si>
  <si>
    <t xml:space="preserve"> 102271 </t>
  </si>
  <si>
    <t>MARTELO DEMOLIDOR ELÉTRICO, COM POTÊNCIA DE 2.000 W, 1.000 IMPACTOS POR MINUTO, PESO DE 30 KG - JUROS. AF_01/2021</t>
  </si>
  <si>
    <t xml:space="preserve"> 102273 </t>
  </si>
  <si>
    <t>MARTELO DEMOLIDOR ELÉTRICO, COM POTÊNCIA DE 2.000 W, 1.000 IMPACTOS POR MINUTO, PESO DE 30 KG - MATERIAIS NA OPERAÇÃO. AF_01/2021</t>
  </si>
  <si>
    <t xml:space="preserve"> 102272 </t>
  </si>
  <si>
    <t>MARTELO DEMOLIDOR ELÉTRICO, COM POTÊNCIA DE 2.000 W, 1.000 IMPACTOS POR MINUTO, PESO DE 30 KG - MANUTENÇÃO. AF_01/2021</t>
  </si>
  <si>
    <t xml:space="preserve"> 00040703 </t>
  </si>
  <si>
    <t>MARTELO DEMOLIDOR ELETRICO, COM POTENCIA DE 2.000 W, FREQUENCIA DE 1.000 IMPACTOS POR MINUTO, FORCA DE IMPACTO ENTRE 60 E 65 J, PESO DE 30 KG</t>
  </si>
  <si>
    <t xml:space="preserve"> 00002705 </t>
  </si>
  <si>
    <t>ENERGIA ELETRICA ATE 2000 KWH INDUSTRIAL, SEM DEMANDA</t>
  </si>
  <si>
    <t>Franquia</t>
  </si>
  <si>
    <t>KWH</t>
  </si>
  <si>
    <t xml:space="preserve"> 00043487 </t>
  </si>
  <si>
    <t>EPI - FAMILIA ENCARREGADO GERAL - HORISTA (ENCARGOS COMPLEMENTARES - COLETADO CAIXA)</t>
  </si>
  <si>
    <t xml:space="preserve"> 00043463 </t>
  </si>
  <si>
    <t>FERRAMENTAS - FAMILIA ENCARREGADO GERAL - HORISTA (ENCARGOS COMPLEMENTARES - COLETADO CAIXA)</t>
  </si>
  <si>
    <t xml:space="preserve"> 00043488 </t>
  </si>
  <si>
    <t>EPI - FAMILIA OPERADOR ESCAVADEIRA - HORISTA (ENCARGOS COMPLEMENTARES - COLETADO CAIXA)</t>
  </si>
  <si>
    <t xml:space="preserve"> 00043464 </t>
  </si>
  <si>
    <t>FERRAMENTAS - FAMILIA OPERADOR ESCAVADEIRA - HORISTA (ENCARGOS COMPLEMENTARES - COLETADO CAIXA)</t>
  </si>
  <si>
    <t xml:space="preserve"> 88302 </t>
  </si>
  <si>
    <t>OPERADOR DE PAVIMENTADORA COM ENCARGOS COMPLEMENTARES</t>
  </si>
  <si>
    <t xml:space="preserve"> 88301 </t>
  </si>
  <si>
    <t>OPERADOR DE PÁ CARREGADEIRA COM ENCARGOS COMPLEMENTARES</t>
  </si>
  <si>
    <t xml:space="preserve"> 88303 </t>
  </si>
  <si>
    <t>OPERADOR DE ROLO COMPACTADOR COM ENCARGOS COMPLEMENTARES</t>
  </si>
  <si>
    <t xml:space="preserve"> 00043466 </t>
  </si>
  <si>
    <t>FERRAMENTAS - FAMILIA PINTOR - HORISTA (ENCARGOS COMPLEMENTARES - COLETADO CAIXA)</t>
  </si>
  <si>
    <t xml:space="preserve"> 00043490 </t>
  </si>
  <si>
    <t>EPI - FAMILIA PINTOR - HORISTA (ENCARGOS COMPLEMENTARES - COLETADO CAIXA)</t>
  </si>
  <si>
    <t xml:space="preserve"> 89128 </t>
  </si>
  <si>
    <t>PÁ CARREGADEIRA SOBRE RODAS, POTÊNCIA LÍQUIDA 128 HP, CAPACIDADE DA CAÇAMBA 1,7 A 2,8 M3, PESO OPERACIONAL 11632 KG - DEPRECIAÇÃO. AF_06/2014</t>
  </si>
  <si>
    <t xml:space="preserve"> 89129 </t>
  </si>
  <si>
    <t>PÁ CARREGADEIRA SOBRE RODAS, POTÊNCIA LÍQUIDA 128 HP, CAPACIDADE DA CAÇAMBA 1,7 A 2,8 M3, PESO OPERACIONAL 11632 KG - JUROS. AF_06/2014</t>
  </si>
  <si>
    <t xml:space="preserve"> 53858 </t>
  </si>
  <si>
    <t>PÁ CARREGADEIRA SOBRE RODAS, POTÊNCIA LÍQUIDA 128 HP, CAPACIDADE DA CAÇAMBA 1,7 A 2,8 M3, PESO OPERACIONAL 11632 KG - MATERIAIS NA OPERAÇÃO. AF_06/2014</t>
  </si>
  <si>
    <t xml:space="preserve"> 53857 </t>
  </si>
  <si>
    <t>PÁ CARREGADEIRA SOBRE RODAS, POTÊNCIA LÍQUIDA 128 HP, CAPACIDADE DA CAÇAMBA 1,7 A 2,8 M3, PESO OPERACIONAL 11632 KG - MANUTENÇÃO. AF_06/2014</t>
  </si>
  <si>
    <t xml:space="preserve"> 00004262 </t>
  </si>
  <si>
    <t>PA CARREGADEIRA SOBRE RODAS, POTENCIA LIQUIDA 128 HP, CAPACIDADE DA CACAMBA DE 1,7 A 2,8 M3, PESO OPERACIONAL MAXIMO DE 11632 KG</t>
  </si>
  <si>
    <t xml:space="preserve"> 96460 </t>
  </si>
  <si>
    <t>ROLO COMPACTADOR DE PNEUS, ESTÁTICO, PRESSÃO VARIÁVEL, POTÊNCIA 110 HP, PESO SEM/COM LASTRO 10,8/27 T, LARGURA DE ROLAGEM 2,30 M - DEPRECIAÇÃO. AF_06/2017</t>
  </si>
  <si>
    <t xml:space="preserve"> 96459 </t>
  </si>
  <si>
    <t>ROLO COMPACTADOR DE PNEUS, ESTÁTICO, PRESSÃO VARIÁVEL, POTÊNCIA 110 HP, PESO SEM/COM LASTRO 10,8/27 T, LARGURA DE ROLAGEM 2,30 M - JUROS. AF_06/2017</t>
  </si>
  <si>
    <t xml:space="preserve"> 96457 </t>
  </si>
  <si>
    <t>ROLO COMPACTADOR DE PNEUS, ESTÁTICO, PRESSÃO VARIÁVEL, POTÊNCIA 110 HP, PESO SEM/COM LASTRO 10,8/27 T, LARGURA DE ROLAGEM 2,30 M - MATERIAIS NA OPERAÇÃO. AF_06/2017</t>
  </si>
  <si>
    <t xml:space="preserve"> 96458 </t>
  </si>
  <si>
    <t>ROLO COMPACTADOR DE PNEUS, ESTÁTICO, PRESSÃO VARIÁVEL, POTÊNCIA 110 HP, PESO SEM/COM LASTRO 10,8/27 T, LARGURA DE ROLAGEM 2,30 M - MANUTENÇÃO. AF_06/2017</t>
  </si>
  <si>
    <t xml:space="preserve"> 00014511 </t>
  </si>
  <si>
    <t>ROLO COMPACTADOR DE PNEUS, ESTATICO, PRESSAO VARIAVEL, POTENCIA 110 HP, PESO SEM/COM LASTRO 10,8/27 T, LARGURA DE ROLAGEM 2,30 M</t>
  </si>
  <si>
    <t xml:space="preserve"> 95628 </t>
  </si>
  <si>
    <t>ROLO COMPACTADOR VIBRATORIO TANDEM, ACO LISO, POTENCIA 125 HP, PESO SEM/COM LASTRO 10,20/11,65 T, LARGURA DE TRABALHO 1,73 M - JUROS. AF_11/2016</t>
  </si>
  <si>
    <t xml:space="preserve"> 95627 </t>
  </si>
  <si>
    <t>ROLO COMPACTADOR VIBRATORIO TANDEM, ACO LISO, POTENCIA 125 HP, PESO SEM/COM LASTRO 10,20/11,65 T, LARGURA DE TRABALHO 1,73 M - DEPRECIAÇÃO. AF_11/2016</t>
  </si>
  <si>
    <t xml:space="preserve"> 95630 </t>
  </si>
  <si>
    <t>ROLO COMPACTADOR VIBRATORIO TANDEM, ACO LISO, POTENCIA 125 HP, PESO SEM/COM LASTRO 10,20/11,65 T, LARGURA DE TRABALHO 1,73 M - MATERIAIS NA OPERAÇÃO. AF_11/2016</t>
  </si>
  <si>
    <t xml:space="preserve"> 95629 </t>
  </si>
  <si>
    <t>ROLO COMPACTADOR VIBRATORIO TANDEM, ACO LISO, POTENCIA 125 HP, PESO SEM/COM LASTRO 10,20/11,65 T, LARGURA DE TRABALHO 1,73 M - MANUTENÇÃO. AF_11/2016</t>
  </si>
  <si>
    <t xml:space="preserve"> 00014626 </t>
  </si>
  <si>
    <t>ROLO COMPACTADOR VIBRATORIO TANDEM, ACO LISO, POTENCIA 125 HP, PESO SEM/COM LASTRO 10,20/11,65 T, LARGURA DE TRABALHO 1,73 M</t>
  </si>
  <si>
    <t xml:space="preserve"> 00043491 </t>
  </si>
  <si>
    <t>EPI - FAMILIA SERVENTE - HORISTA (ENCARGOS COMPLEMENTARES - COLETADO CAIXA)</t>
  </si>
  <si>
    <t xml:space="preserve"> 00043467 </t>
  </si>
  <si>
    <t>FERRAMENTAS - FAMILIA SERVENTE - HORISTA (ENCARGOS COMPLEMENTARES - COLETADO CAIXA)</t>
  </si>
  <si>
    <t xml:space="preserve"> 88324 </t>
  </si>
  <si>
    <t>TRATORISTA COM ENCARGOS COMPLEMENTARES</t>
  </si>
  <si>
    <t xml:space="preserve"> 89033 </t>
  </si>
  <si>
    <t>TRATOR DE PNEUS, POTÊNCIA 85 CV, TRAÇÃO 4X4, PESO COM LASTRO DE 4.675 KG - DEPRECIAÇÃO. AF_06/2014</t>
  </si>
  <si>
    <t xml:space="preserve"> 89034 </t>
  </si>
  <si>
    <t>TRATOR DE PNEUS, POTÊNCIA 85 CV, TRAÇÃO 4X4, PESO COM LASTRO DE 4.675 KG - JUROS. AF_06/2014</t>
  </si>
  <si>
    <t xml:space="preserve"> 5714 </t>
  </si>
  <si>
    <t>TRATOR DE PNEUS, POTÊNCIA 85 CV, TRAÇÃO 4X4, PESO COM LASTRO DE 4.675 KG - MANUTENÇÃO. AF_06/2014</t>
  </si>
  <si>
    <t xml:space="preserve"> 5715 </t>
  </si>
  <si>
    <t>TRATOR DE PNEUS, POTÊNCIA 85 CV, TRAÇÃO 4X4, PESO COM LASTRO DE 4.675 KG - MATERIAIS NA OPERAÇÃO. AF_06/2014</t>
  </si>
  <si>
    <t xml:space="preserve"> 00007640 </t>
  </si>
  <si>
    <t>TRATOR DE PNEUS COM POTENCIA DE 85 CV, TRACAO 4 X 4, PESO COM LASTRO DE 4675 KG</t>
  </si>
  <si>
    <t xml:space="preserve"> 89016 </t>
  </si>
  <si>
    <t>VASSOURA MECÂNICA REBOCÁVEL COM ESCOVA CILÍNDRICA, LARGURA ÚTIL DE VARRIMENTO DE 2,44 M - JUROS. AF_06/2014</t>
  </si>
  <si>
    <t xml:space="preserve"> 89015 </t>
  </si>
  <si>
    <t>VASSOURA MECÂNICA REBOCÁVEL COM ESCOVA CILÍNDRICA, LARGURA ÚTIL DE VARRIMENTO DE 2,44 M - DEPRECIAÇÃO. AF_06/2014</t>
  </si>
  <si>
    <t xml:space="preserve"> 53804 </t>
  </si>
  <si>
    <t>VASSOURA MECÂNICA REBOCÁVEL COM ESCOVA CILÍNDRICA, LARGURA ÚTIL DE VARRIMENTO DE 2,44 M - MANUTENÇÃO. AF_06/2014</t>
  </si>
  <si>
    <t xml:space="preserve"> 00013726 </t>
  </si>
  <si>
    <t>VASSOURA MECANICA REBOCAVEL COM ESCOVA CILINDRICA LARGURA UTIL DE VARRIMENTO = 2,44M</t>
  </si>
  <si>
    <t xml:space="preserve"> 5711 </t>
  </si>
  <si>
    <t>VIBROACABADORA DE ASFALTO SOBRE ESTEIRAS, LARGURA DE PAVIMENTAÇÃO 1,90 M A 5,30 M, POTÊNCIA 105 HP CAPACIDADE 450 T/H - MATERIAIS NA OPERAÇÃO. AF_11/2014</t>
  </si>
  <si>
    <t xml:space="preserve"> 89240 </t>
  </si>
  <si>
    <t>VIBROACABADORA DE ASFALTO SOBRE ESTEIRAS, LARGURA DE PAVIMENTAÇÃO 1,90 M A 5,30 M, POTÊNCIA 105 HP CAPACIDADE 450 T/H - DEPRECIAÇÃO. AF_11/2014</t>
  </si>
  <si>
    <t xml:space="preserve"> 5710 </t>
  </si>
  <si>
    <t>VIBROACABADORA DE ASFALTO SOBRE ESTEIRAS, LARGURA DE PAVIMENTAÇÃO 1,90 M A 5,30 M, POTÊNCIA 105 HP CAPACIDADE 450 T/H - MANUTENÇÃO. AF_11/2014</t>
  </si>
  <si>
    <t xml:space="preserve"> 89241 </t>
  </si>
  <si>
    <t>VIBROACABADORA DE ASFALTO SOBRE ESTEIRAS, LARGURA DE PAVIMENTAÇÃO 1,90 M A 5,30 M, POTÊNCIA 105 HP CAPACIDADE 450 T/H - JUROS. AF_11/2014</t>
  </si>
  <si>
    <t xml:space="preserve"> 00010488 </t>
  </si>
  <si>
    <t>VIBROACABADORA DE ASFALTO SOBRE ESTEIRAS, LARG. PAVIMENT. 1,90 A 5,3 M, POT. 78 KW/105 HP, CAP. 450 T/H</t>
  </si>
  <si>
    <t>Acessibilidade - Anexo 01 e Edifício Principal</t>
  </si>
  <si>
    <t>BENEFÍCIOS E DESPESAS INDIRETAS - BDI</t>
  </si>
  <si>
    <t>BDI Edificações</t>
  </si>
  <si>
    <t>BDI mero fornecimento</t>
  </si>
  <si>
    <t>Componentes do BDI</t>
  </si>
  <si>
    <t>Cálculo sem CPRB</t>
  </si>
  <si>
    <t>não-desonerado</t>
  </si>
  <si>
    <t>% considerado</t>
  </si>
  <si>
    <t>AC</t>
  </si>
  <si>
    <t>S+G</t>
  </si>
  <si>
    <t>R</t>
  </si>
  <si>
    <t>DF</t>
  </si>
  <si>
    <t>PIS</t>
  </si>
  <si>
    <t>COFINS</t>
  </si>
  <si>
    <t>CPRB</t>
  </si>
  <si>
    <t>ISS</t>
  </si>
  <si>
    <r>
      <t xml:space="preserve">Fontes: </t>
    </r>
    <r>
      <rPr>
        <sz val="12"/>
        <rFont val="Arial"/>
        <family val="2"/>
      </rPr>
      <t>Acórdãos 2.369/2011-TCU-Plenário e 2.622/2013-TCU-Plenário.</t>
    </r>
  </si>
  <si>
    <t>Cronograma Físico e Financeiro</t>
  </si>
  <si>
    <t>Total Por Etapa</t>
  </si>
  <si>
    <t>30 DIAS</t>
  </si>
  <si>
    <t>60 DIAS</t>
  </si>
  <si>
    <t>90 DIAS</t>
  </si>
  <si>
    <t>120 DIAS</t>
  </si>
  <si>
    <t>150 DIAS</t>
  </si>
  <si>
    <t>180 DIAS</t>
  </si>
  <si>
    <t/>
  </si>
  <si>
    <t>Porcentagem</t>
  </si>
  <si>
    <t>Custo</t>
  </si>
  <si>
    <t>Porcentagem Acumulado</t>
  </si>
  <si>
    <t>Custo Acumulado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</si>
</sst>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\ %"/>
    <numFmt numFmtId="165" formatCode="#,##0.0000000"/>
    <numFmt numFmtId="166" formatCode="_-&quot;R$&quot;* #,##0.00_-;\-&quot;R$&quot;* #,##0.00_-;_-&quot;R$&quot;* &quot;-&quot;??_-;_-@_-"/>
  </numFmts>
  <fonts count="34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i/>
      <sz val="16"/>
      <color rgb="FFFF0000"/>
      <name val="Verdana"/>
      <family val="2"/>
    </font>
    <font>
      <b/>
      <sz val="11"/>
      <color theme="1"/>
      <name val="Arial"/>
      <family val="2"/>
    </font>
    <font>
      <b/>
      <sz val="14"/>
      <name val="Verdan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1"/>
      <color rgb="FFFF0000"/>
      <name val="Arial"/>
      <family val="2"/>
    </font>
    <font>
      <b/>
      <sz val="11"/>
      <name val="Arial"/>
      <family val="2"/>
    </font>
    <font>
      <b/>
      <sz val="10"/>
      <color theme="1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sz val="11"/>
      <name val="Arial"/>
      <family val="1"/>
    </font>
  </fonts>
  <fills count="2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FF0D8"/>
        <bgColor rgb="FFDFF0D8"/>
      </patternFill>
    </fill>
    <fill>
      <patternFill patternType="solid">
        <fgColor rgb="FFD6D6D6"/>
        <bgColor rgb="FFD6D6D6"/>
      </patternFill>
    </fill>
    <fill>
      <patternFill patternType="solid">
        <fgColor rgb="FFEFEFEF"/>
        <bgColor rgb="FFEFEFE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DFF0D8"/>
        <bgColor rgb="FFDFF0D8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</borders>
  <cellStyleXfs count="9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99"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4" fillId="4" borderId="1" xfId="0" applyFont="1" applyFill="1" applyBorder="1" applyAlignment="1">
      <alignment horizontal="left" vertical="top" wrapText="1"/>
    </xf>
    <xf numFmtId="0" fontId="5" fillId="5" borderId="2" xfId="0" applyFont="1" applyFill="1" applyBorder="1" applyAlignment="1">
      <alignment horizontal="center" vertical="top" wrapText="1"/>
    </xf>
    <xf numFmtId="0" fontId="6" fillId="6" borderId="3" xfId="0" applyFont="1" applyFill="1" applyBorder="1" applyAlignment="1">
      <alignment horizontal="right" vertical="top" wrapText="1"/>
    </xf>
    <xf numFmtId="0" fontId="8" fillId="7" borderId="4" xfId="0" applyFont="1" applyFill="1" applyBorder="1" applyAlignment="1">
      <alignment horizontal="left" vertical="top" wrapText="1"/>
    </xf>
    <xf numFmtId="0" fontId="9" fillId="8" borderId="5" xfId="0" applyFont="1" applyFill="1" applyBorder="1" applyAlignment="1">
      <alignment horizontal="center" vertical="top" wrapText="1"/>
    </xf>
    <xf numFmtId="0" fontId="10" fillId="9" borderId="6" xfId="0" applyFont="1" applyFill="1" applyBorder="1" applyAlignment="1">
      <alignment horizontal="right" vertical="top" wrapText="1"/>
    </xf>
    <xf numFmtId="4" fontId="11" fillId="10" borderId="7" xfId="0" applyNumberFormat="1" applyFont="1" applyFill="1" applyBorder="1" applyAlignment="1">
      <alignment horizontal="right" vertical="top" wrapText="1"/>
    </xf>
    <xf numFmtId="164" fontId="12" fillId="11" borderId="8" xfId="0" applyNumberFormat="1" applyFont="1" applyFill="1" applyBorder="1" applyAlignment="1">
      <alignment horizontal="right" vertical="top" wrapText="1"/>
    </xf>
    <xf numFmtId="0" fontId="14" fillId="14" borderId="0" xfId="0" applyFont="1" applyFill="1" applyAlignment="1">
      <alignment horizontal="left" vertical="top" wrapText="1"/>
    </xf>
    <xf numFmtId="0" fontId="15" fillId="15" borderId="0" xfId="0" applyFont="1" applyFill="1" applyAlignment="1">
      <alignment horizontal="center" vertical="top" wrapText="1"/>
    </xf>
    <xf numFmtId="0" fontId="16" fillId="16" borderId="0" xfId="0" applyFont="1" applyFill="1" applyAlignment="1">
      <alignment horizontal="right" vertical="top" wrapText="1"/>
    </xf>
    <xf numFmtId="0" fontId="17" fillId="17" borderId="0" xfId="0" applyFont="1" applyFill="1" applyAlignment="1">
      <alignment horizontal="left" vertical="top" wrapText="1"/>
    </xf>
    <xf numFmtId="0" fontId="18" fillId="18" borderId="0" xfId="0" applyFont="1" applyFill="1" applyAlignment="1">
      <alignment horizontal="center" vertical="top" wrapText="1"/>
    </xf>
    <xf numFmtId="4" fontId="15" fillId="15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vertical="top" wrapText="1"/>
    </xf>
    <xf numFmtId="0" fontId="14" fillId="14" borderId="0" xfId="0" applyFont="1" applyFill="1" applyAlignment="1">
      <alignment vertical="top" wrapText="1"/>
    </xf>
    <xf numFmtId="0" fontId="2" fillId="20" borderId="0" xfId="0" applyFont="1" applyFill="1" applyAlignment="1">
      <alignment horizontal="left" vertical="top" wrapText="1"/>
    </xf>
    <xf numFmtId="0" fontId="7" fillId="20" borderId="0" xfId="0" applyFont="1" applyFill="1" applyAlignment="1">
      <alignment horizontal="left" vertical="top" wrapText="1"/>
    </xf>
    <xf numFmtId="0" fontId="2" fillId="20" borderId="10" xfId="0" applyFont="1" applyFill="1" applyBorder="1" applyAlignment="1">
      <alignment horizontal="left" vertical="top" wrapText="1"/>
    </xf>
    <xf numFmtId="0" fontId="2" fillId="20" borderId="10" xfId="0" applyFont="1" applyFill="1" applyBorder="1" applyAlignment="1">
      <alignment horizontal="right" vertical="top" wrapText="1"/>
    </xf>
    <xf numFmtId="0" fontId="2" fillId="20" borderId="10" xfId="0" applyFont="1" applyFill="1" applyBorder="1" applyAlignment="1">
      <alignment horizontal="center" vertical="top" wrapText="1"/>
    </xf>
    <xf numFmtId="0" fontId="8" fillId="19" borderId="10" xfId="0" applyFont="1" applyFill="1" applyBorder="1" applyAlignment="1">
      <alignment horizontal="left" vertical="top" wrapText="1"/>
    </xf>
    <xf numFmtId="0" fontId="8" fillId="19" borderId="10" xfId="0" applyFont="1" applyFill="1" applyBorder="1" applyAlignment="1">
      <alignment horizontal="right" vertical="top" wrapText="1"/>
    </xf>
    <xf numFmtId="0" fontId="8" fillId="19" borderId="10" xfId="0" applyFont="1" applyFill="1" applyBorder="1" applyAlignment="1">
      <alignment horizontal="center" vertical="top" wrapText="1"/>
    </xf>
    <xf numFmtId="165" fontId="8" fillId="19" borderId="10" xfId="0" applyNumberFormat="1" applyFont="1" applyFill="1" applyBorder="1" applyAlignment="1">
      <alignment horizontal="right" vertical="top" wrapText="1"/>
    </xf>
    <xf numFmtId="4" fontId="8" fillId="19" borderId="10" xfId="0" applyNumberFormat="1" applyFont="1" applyFill="1" applyBorder="1" applyAlignment="1">
      <alignment horizontal="right" vertical="top" wrapText="1"/>
    </xf>
    <xf numFmtId="0" fontId="13" fillId="12" borderId="10" xfId="0" applyFont="1" applyFill="1" applyBorder="1" applyAlignment="1">
      <alignment horizontal="left" vertical="top" wrapText="1"/>
    </xf>
    <xf numFmtId="0" fontId="13" fillId="12" borderId="10" xfId="0" applyFont="1" applyFill="1" applyBorder="1" applyAlignment="1">
      <alignment horizontal="right" vertical="top" wrapText="1"/>
    </xf>
    <xf numFmtId="0" fontId="13" fillId="12" borderId="10" xfId="0" applyFont="1" applyFill="1" applyBorder="1" applyAlignment="1">
      <alignment horizontal="center" vertical="top" wrapText="1"/>
    </xf>
    <xf numFmtId="165" fontId="13" fillId="12" borderId="10" xfId="0" applyNumberFormat="1" applyFont="1" applyFill="1" applyBorder="1" applyAlignment="1">
      <alignment horizontal="right" vertical="top" wrapText="1"/>
    </xf>
    <xf numFmtId="4" fontId="13" fillId="12" borderId="10" xfId="0" applyNumberFormat="1" applyFont="1" applyFill="1" applyBorder="1" applyAlignment="1">
      <alignment horizontal="right" vertical="top" wrapText="1"/>
    </xf>
    <xf numFmtId="0" fontId="8" fillId="19" borderId="9" xfId="0" applyFont="1" applyFill="1" applyBorder="1" applyAlignment="1">
      <alignment horizontal="left" vertical="top" wrapText="1"/>
    </xf>
    <xf numFmtId="0" fontId="13" fillId="13" borderId="10" xfId="0" applyFont="1" applyFill="1" applyBorder="1" applyAlignment="1">
      <alignment horizontal="left" vertical="top" wrapText="1"/>
    </xf>
    <xf numFmtId="0" fontId="13" fillId="13" borderId="10" xfId="0" applyFont="1" applyFill="1" applyBorder="1" applyAlignment="1">
      <alignment horizontal="right" vertical="top" wrapText="1"/>
    </xf>
    <xf numFmtId="0" fontId="13" fillId="13" borderId="10" xfId="0" applyFont="1" applyFill="1" applyBorder="1" applyAlignment="1">
      <alignment horizontal="center" vertical="top" wrapText="1"/>
    </xf>
    <xf numFmtId="165" fontId="13" fillId="13" borderId="10" xfId="0" applyNumberFormat="1" applyFont="1" applyFill="1" applyBorder="1" applyAlignment="1">
      <alignment horizontal="right" vertical="top" wrapText="1"/>
    </xf>
    <xf numFmtId="4" fontId="13" fillId="13" borderId="10" xfId="0" applyNumberFormat="1" applyFont="1" applyFill="1" applyBorder="1" applyAlignment="1">
      <alignment horizontal="right" vertical="top" wrapText="1"/>
    </xf>
    <xf numFmtId="0" fontId="13" fillId="20" borderId="0" xfId="0" applyFont="1" applyFill="1" applyAlignment="1">
      <alignment horizontal="center" vertical="top" wrapText="1"/>
    </xf>
    <xf numFmtId="0" fontId="7" fillId="20" borderId="0" xfId="0" applyFont="1" applyFill="1" applyAlignment="1">
      <alignment horizontal="center" vertical="top" wrapText="1"/>
    </xf>
    <xf numFmtId="4" fontId="7" fillId="20" borderId="0" xfId="0" applyNumberFormat="1" applyFont="1" applyFill="1" applyAlignment="1">
      <alignment horizontal="right" vertical="top" wrapText="1"/>
    </xf>
    <xf numFmtId="0" fontId="1" fillId="0" borderId="0" xfId="1"/>
    <xf numFmtId="0" fontId="19" fillId="0" borderId="0" xfId="1" applyFont="1" applyAlignment="1">
      <alignment horizontal="center" vertical="center"/>
    </xf>
    <xf numFmtId="0" fontId="22" fillId="22" borderId="0" xfId="1" applyFont="1" applyFill="1" applyAlignment="1">
      <alignment horizontal="centerContinuous" vertical="center" wrapText="1"/>
    </xf>
    <xf numFmtId="0" fontId="24" fillId="22" borderId="0" xfId="1" applyFont="1" applyFill="1" applyAlignment="1">
      <alignment horizontal="centerContinuous" vertical="center"/>
    </xf>
    <xf numFmtId="0" fontId="26" fillId="23" borderId="12" xfId="1" applyFont="1" applyFill="1" applyBorder="1" applyAlignment="1">
      <alignment horizontal="center" vertical="center" wrapText="1"/>
    </xf>
    <xf numFmtId="0" fontId="26" fillId="23" borderId="0" xfId="1" applyFont="1" applyFill="1" applyAlignment="1">
      <alignment horizontal="center" vertical="center" wrapText="1"/>
    </xf>
    <xf numFmtId="0" fontId="19" fillId="0" borderId="18" xfId="1" applyFont="1" applyBorder="1" applyAlignment="1">
      <alignment vertical="center"/>
    </xf>
    <xf numFmtId="0" fontId="31" fillId="0" borderId="0" xfId="1" applyFont="1" applyAlignment="1">
      <alignment horizontal="center" vertical="center"/>
    </xf>
    <xf numFmtId="0" fontId="19" fillId="0" borderId="15" xfId="1" applyFont="1" applyBorder="1" applyAlignment="1">
      <alignment vertical="center"/>
    </xf>
    <xf numFmtId="0" fontId="19" fillId="0" borderId="0" xfId="1" applyFont="1" applyAlignment="1">
      <alignment vertical="center"/>
    </xf>
    <xf numFmtId="0" fontId="21" fillId="0" borderId="0" xfId="1" applyFont="1" applyAlignment="1">
      <alignment horizontal="center" vertical="center"/>
    </xf>
    <xf numFmtId="10" fontId="21" fillId="0" borderId="0" xfId="1" applyNumberFormat="1" applyFont="1" applyAlignment="1">
      <alignment horizontal="center" vertical="center"/>
    </xf>
    <xf numFmtId="0" fontId="1" fillId="0" borderId="0" xfId="1" applyAlignment="1">
      <alignment horizontal="center"/>
    </xf>
    <xf numFmtId="10" fontId="1" fillId="0" borderId="0" xfId="1" applyNumberFormat="1"/>
    <xf numFmtId="0" fontId="30" fillId="0" borderId="17" xfId="1" applyFont="1" applyBorder="1" applyAlignment="1">
      <alignment horizontal="center" vertical="center"/>
    </xf>
    <xf numFmtId="0" fontId="32" fillId="0" borderId="21" xfId="1" applyFont="1" applyBorder="1" applyAlignment="1">
      <alignment horizontal="center" vertical="center"/>
    </xf>
    <xf numFmtId="0" fontId="28" fillId="0" borderId="22" xfId="1" applyFont="1" applyBorder="1" applyAlignment="1">
      <alignment horizontal="center" vertical="center"/>
    </xf>
    <xf numFmtId="0" fontId="23" fillId="0" borderId="22" xfId="1" applyFont="1" applyBorder="1" applyAlignment="1">
      <alignment horizontal="center" vertical="center"/>
    </xf>
    <xf numFmtId="10" fontId="19" fillId="0" borderId="22" xfId="1" applyNumberFormat="1" applyFont="1" applyBorder="1" applyAlignment="1" applyProtection="1">
      <alignment horizontal="center" vertical="center"/>
      <protection locked="0"/>
    </xf>
    <xf numFmtId="0" fontId="20" fillId="22" borderId="20" xfId="1" applyFont="1" applyFill="1" applyBorder="1" applyAlignment="1">
      <alignment horizontal="center" vertical="center" wrapText="1"/>
    </xf>
    <xf numFmtId="10" fontId="20" fillId="22" borderId="19" xfId="1" applyNumberFormat="1" applyFont="1" applyFill="1" applyBorder="1" applyAlignment="1">
      <alignment horizontal="center" vertical="center"/>
    </xf>
    <xf numFmtId="0" fontId="20" fillId="22" borderId="20" xfId="1" applyFont="1" applyFill="1" applyBorder="1" applyAlignment="1">
      <alignment horizontal="center" vertical="center"/>
    </xf>
    <xf numFmtId="0" fontId="13" fillId="21" borderId="0" xfId="0" applyFont="1" applyFill="1" applyAlignment="1">
      <alignment vertical="center" wrapText="1"/>
    </xf>
    <xf numFmtId="0" fontId="16" fillId="16" borderId="0" xfId="0" applyFont="1" applyFill="1" applyAlignment="1">
      <alignment vertical="top" wrapText="1"/>
    </xf>
    <xf numFmtId="0" fontId="2" fillId="20" borderId="0" xfId="0" applyFont="1" applyFill="1" applyAlignment="1">
      <alignment vertical="top" wrapText="1"/>
    </xf>
    <xf numFmtId="0" fontId="7" fillId="20" borderId="0" xfId="0" applyFont="1" applyFill="1" applyAlignment="1">
      <alignment vertical="top" wrapText="1"/>
    </xf>
    <xf numFmtId="0" fontId="2" fillId="20" borderId="10" xfId="0" applyFont="1" applyFill="1" applyBorder="1" applyAlignment="1">
      <alignment vertical="top" wrapText="1"/>
    </xf>
    <xf numFmtId="0" fontId="8" fillId="19" borderId="10" xfId="0" applyFont="1" applyFill="1" applyBorder="1" applyAlignment="1">
      <alignment vertical="top" wrapText="1"/>
    </xf>
    <xf numFmtId="0" fontId="13" fillId="12" borderId="10" xfId="0" applyFont="1" applyFill="1" applyBorder="1" applyAlignment="1">
      <alignment vertical="top" wrapText="1"/>
    </xf>
    <xf numFmtId="0" fontId="2" fillId="20" borderId="0" xfId="0" applyFont="1" applyFill="1" applyAlignment="1">
      <alignment wrapText="1"/>
    </xf>
    <xf numFmtId="0" fontId="13" fillId="13" borderId="10" xfId="0" applyFont="1" applyFill="1" applyBorder="1" applyAlignment="1">
      <alignment vertical="top" wrapText="1"/>
    </xf>
    <xf numFmtId="0" fontId="8" fillId="19" borderId="0" xfId="0" applyFont="1" applyFill="1" applyAlignment="1">
      <alignment horizontal="right" vertical="top" wrapText="1"/>
    </xf>
    <xf numFmtId="10" fontId="8" fillId="19" borderId="10" xfId="0" applyNumberFormat="1" applyFont="1" applyFill="1" applyBorder="1" applyAlignment="1">
      <alignment horizontal="right" vertical="top" wrapText="1"/>
    </xf>
    <xf numFmtId="4" fontId="8" fillId="19" borderId="0" xfId="0" applyNumberFormat="1" applyFont="1" applyFill="1" applyAlignment="1">
      <alignment horizontal="right" vertical="top" wrapText="1"/>
    </xf>
    <xf numFmtId="10" fontId="8" fillId="19" borderId="11" xfId="0" applyNumberFormat="1" applyFont="1" applyFill="1" applyBorder="1" applyAlignment="1">
      <alignment horizontal="right" vertical="top" wrapText="1"/>
    </xf>
    <xf numFmtId="44" fontId="8" fillId="19" borderId="11" xfId="7" applyFont="1" applyFill="1" applyBorder="1" applyAlignment="1">
      <alignment horizontal="right" vertical="top" wrapText="1"/>
    </xf>
    <xf numFmtId="10" fontId="7" fillId="20" borderId="0" xfId="8" applyNumberFormat="1" applyFont="1" applyFill="1" applyAlignment="1">
      <alignment horizontal="right" vertical="top" wrapText="1"/>
    </xf>
    <xf numFmtId="10" fontId="7" fillId="20" borderId="0" xfId="0" applyNumberFormat="1" applyFont="1" applyFill="1" applyAlignment="1">
      <alignment horizontal="right" vertical="top" wrapText="1"/>
    </xf>
    <xf numFmtId="0" fontId="13" fillId="21" borderId="0" xfId="0" applyFont="1" applyFill="1" applyAlignment="1">
      <alignment horizontal="center" vertical="center" wrapText="1"/>
    </xf>
    <xf numFmtId="0" fontId="14" fillId="14" borderId="0" xfId="0" applyFont="1" applyFill="1" applyAlignment="1">
      <alignment horizontal="center" vertical="top" wrapText="1"/>
    </xf>
    <xf numFmtId="0" fontId="3" fillId="3" borderId="0" xfId="0" applyFont="1" applyFill="1" applyAlignment="1">
      <alignment horizontal="center" wrapText="1"/>
    </xf>
    <xf numFmtId="0" fontId="0" fillId="0" borderId="0" xfId="0"/>
    <xf numFmtId="0" fontId="2" fillId="2" borderId="0" xfId="0" applyFont="1" applyFill="1" applyAlignment="1">
      <alignment horizontal="left" vertical="top" wrapText="1"/>
    </xf>
    <xf numFmtId="0" fontId="7" fillId="14" borderId="0" xfId="0" applyFont="1" applyFill="1" applyAlignment="1">
      <alignment horizontal="left" vertical="top" wrapText="1"/>
    </xf>
    <xf numFmtId="0" fontId="14" fillId="14" borderId="0" xfId="0" applyFont="1" applyFill="1" applyAlignment="1">
      <alignment horizontal="left" vertical="top" wrapText="1"/>
    </xf>
    <xf numFmtId="0" fontId="16" fillId="16" borderId="0" xfId="0" applyFont="1" applyFill="1" applyAlignment="1">
      <alignment horizontal="right" vertical="top" wrapText="1"/>
    </xf>
    <xf numFmtId="0" fontId="2" fillId="20" borderId="23" xfId="0" applyFont="1" applyFill="1" applyBorder="1" applyAlignment="1">
      <alignment horizontal="center" wrapText="1"/>
    </xf>
    <xf numFmtId="0" fontId="8" fillId="19" borderId="24" xfId="0" applyFont="1" applyFill="1" applyBorder="1" applyAlignment="1">
      <alignment horizontal="left" vertical="center" wrapText="1"/>
    </xf>
    <xf numFmtId="0" fontId="8" fillId="19" borderId="25" xfId="0" applyFont="1" applyFill="1" applyBorder="1" applyAlignment="1">
      <alignment horizontal="left" vertical="center" wrapText="1"/>
    </xf>
    <xf numFmtId="0" fontId="2" fillId="20" borderId="0" xfId="0" applyFont="1" applyFill="1" applyAlignment="1">
      <alignment horizontal="left" vertical="top" wrapText="1"/>
    </xf>
    <xf numFmtId="0" fontId="7" fillId="20" borderId="0" xfId="0" applyFont="1" applyFill="1" applyAlignment="1">
      <alignment horizontal="left" vertical="top" wrapText="1"/>
    </xf>
    <xf numFmtId="0" fontId="2" fillId="20" borderId="0" xfId="0" applyFont="1" applyFill="1" applyAlignment="1">
      <alignment horizontal="center" wrapText="1"/>
    </xf>
    <xf numFmtId="0" fontId="23" fillId="0" borderId="16" xfId="1" applyFont="1" applyBorder="1" applyAlignment="1">
      <alignment horizontal="center" vertical="center" wrapText="1"/>
    </xf>
    <xf numFmtId="0" fontId="23" fillId="0" borderId="17" xfId="1" applyFont="1" applyBorder="1" applyAlignment="1">
      <alignment horizontal="center" vertical="center" wrapText="1"/>
    </xf>
    <xf numFmtId="0" fontId="25" fillId="0" borderId="0" xfId="1" applyFont="1" applyAlignment="1">
      <alignment horizontal="left"/>
    </xf>
    <xf numFmtId="0" fontId="29" fillId="22" borderId="13" xfId="1" applyFont="1" applyFill="1" applyBorder="1" applyAlignment="1">
      <alignment horizontal="center" vertical="center"/>
    </xf>
    <xf numFmtId="0" fontId="29" fillId="22" borderId="14" xfId="1" applyFont="1" applyFill="1" applyBorder="1" applyAlignment="1">
      <alignment horizontal="center" vertical="center"/>
    </xf>
  </cellXfs>
  <cellStyles count="9">
    <cellStyle name="Moeda" xfId="7" builtinId="4"/>
    <cellStyle name="Moeda 2" xfId="4" xr:uid="{C23ADC86-458E-474A-97A5-2FB5658EDD24}"/>
    <cellStyle name="Moeda 2 2" xfId="5" xr:uid="{12FD4D40-9384-4C5D-922A-DC7F08EB63C7}"/>
    <cellStyle name="Moeda 3" xfId="6" xr:uid="{9E0DCEDC-7FD7-48B3-B2D8-549A3DBEF2D0}"/>
    <cellStyle name="Normal" xfId="0" builtinId="0"/>
    <cellStyle name="Normal 2" xfId="1" xr:uid="{C02A5619-5C45-4E6B-9C39-5118F2F20F39}"/>
    <cellStyle name="Porcentagem" xfId="8" builtinId="5"/>
    <cellStyle name="Porcentagem 2" xfId="3" xr:uid="{06BD1A35-0849-45A6-BD07-DF35143F477C}"/>
    <cellStyle name="Vírgula 2" xfId="2" xr:uid="{734EFD88-ED36-49A9-A634-5935AF22AD1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180975</xdr:rowOff>
    </xdr:from>
    <xdr:to>
      <xdr:col>2</xdr:col>
      <xdr:colOff>464884</xdr:colOff>
      <xdr:row>1</xdr:row>
      <xdr:rowOff>628650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07E9CE8-779F-4932-9BEA-5BEF90BBF3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3825" y="180975"/>
          <a:ext cx="1807909" cy="638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85725</xdr:rowOff>
    </xdr:from>
    <xdr:to>
      <xdr:col>1</xdr:col>
      <xdr:colOff>897319</xdr:colOff>
      <xdr:row>1</xdr:row>
      <xdr:rowOff>723900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D4FD227-B4D0-43FC-9D93-B1734325CE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6225"/>
          <a:ext cx="1807909" cy="6381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1</xdr:row>
      <xdr:rowOff>428625</xdr:rowOff>
    </xdr:from>
    <xdr:to>
      <xdr:col>1</xdr:col>
      <xdr:colOff>445834</xdr:colOff>
      <xdr:row>1</xdr:row>
      <xdr:rowOff>1066800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457A06CD-1C5B-4C19-836A-F42526EF55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" y="619125"/>
          <a:ext cx="1807909" cy="6381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111125</xdr:colOff>
      <xdr:row>0</xdr:row>
      <xdr:rowOff>0</xdr:rowOff>
    </xdr:from>
    <xdr:to>
      <xdr:col>8</xdr:col>
      <xdr:colOff>544830</xdr:colOff>
      <xdr:row>48</xdr:row>
      <xdr:rowOff>59287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BA1ECF85-DD55-430B-87CD-E48688E27A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25" y="0"/>
          <a:ext cx="5892800" cy="8445097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285750</xdr:colOff>
      <xdr:row>19</xdr:row>
      <xdr:rowOff>57150</xdr:rowOff>
    </xdr:from>
    <xdr:to>
      <xdr:col>4</xdr:col>
      <xdr:colOff>392870</xdr:colOff>
      <xdr:row>36</xdr:row>
      <xdr:rowOff>144828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FFC2090-F5D7-4C4E-9100-94F790E742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4610100"/>
          <a:ext cx="5542720" cy="3183303"/>
        </a:xfrm>
        <a:prstGeom prst="rect">
          <a:avLst/>
        </a:prstGeom>
      </xdr:spPr>
    </xdr:pic>
    <xdr:clientData/>
  </xdr:twoCellAnchor>
  <xdr:twoCellAnchor editAs="oneCell">
    <xdr:from>
      <xdr:col>0</xdr:col>
      <xdr:colOff>57150</xdr:colOff>
      <xdr:row>0</xdr:row>
      <xdr:rowOff>66675</xdr:rowOff>
    </xdr:from>
    <xdr:to>
      <xdr:col>1</xdr:col>
      <xdr:colOff>341059</xdr:colOff>
      <xdr:row>0</xdr:row>
      <xdr:rowOff>704850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A4AAA0A7-17DC-4605-B38A-B3A48A7440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7150" y="66675"/>
          <a:ext cx="1807909" cy="6381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7"/>
  <sheetViews>
    <sheetView showGridLines="0" tabSelected="1" showWhiteSpace="0" topLeftCell="A28" workbookViewId="0">
      <selection activeCell="A37" sqref="A37:J37"/>
    </sheetView>
  </sheetViews>
  <sheetFormatPr defaultRowHeight="13.8" x14ac:dyDescent="0.25"/>
  <cols>
    <col min="1" max="3" width="9.59765625" customWidth="1"/>
    <col min="4" max="4" width="60" bestFit="1" customWidth="1"/>
    <col min="5" max="5" width="16.19921875" customWidth="1"/>
    <col min="6" max="6" width="8.19921875" customWidth="1"/>
    <col min="7" max="10" width="13" bestFit="1" customWidth="1"/>
  </cols>
  <sheetData>
    <row r="1" spans="1:10" x14ac:dyDescent="0.25">
      <c r="A1" s="1"/>
      <c r="B1" s="1"/>
      <c r="C1" s="1"/>
      <c r="D1" s="1" t="s">
        <v>0</v>
      </c>
      <c r="E1" s="84" t="s">
        <v>1</v>
      </c>
      <c r="F1" s="84"/>
      <c r="H1" s="16" t="s">
        <v>2</v>
      </c>
      <c r="I1" s="84" t="s">
        <v>3</v>
      </c>
      <c r="J1" s="84"/>
    </row>
    <row r="2" spans="1:10" ht="51.75" customHeight="1" x14ac:dyDescent="0.25">
      <c r="A2" s="10"/>
      <c r="B2" s="10"/>
      <c r="C2" s="10"/>
      <c r="D2" s="10" t="s">
        <v>4</v>
      </c>
      <c r="E2" s="81" t="s">
        <v>5</v>
      </c>
      <c r="F2" s="81"/>
      <c r="G2" s="81"/>
      <c r="H2" s="17" t="s">
        <v>6</v>
      </c>
      <c r="I2" s="85" t="s">
        <v>7</v>
      </c>
      <c r="J2" s="86"/>
    </row>
    <row r="3" spans="1:10" x14ac:dyDescent="0.25">
      <c r="A3" s="82" t="s">
        <v>8</v>
      </c>
      <c r="B3" s="83"/>
      <c r="C3" s="83"/>
      <c r="D3" s="83"/>
      <c r="E3" s="83"/>
      <c r="F3" s="83"/>
      <c r="G3" s="83"/>
      <c r="H3" s="83"/>
      <c r="I3" s="83"/>
      <c r="J3" s="83"/>
    </row>
    <row r="4" spans="1:10" ht="30.75" customHeight="1" x14ac:dyDescent="0.25">
      <c r="A4" s="2" t="s">
        <v>9</v>
      </c>
      <c r="B4" s="4" t="s">
        <v>10</v>
      </c>
      <c r="C4" s="2" t="s">
        <v>11</v>
      </c>
      <c r="D4" s="2" t="s">
        <v>12</v>
      </c>
      <c r="E4" s="3" t="s">
        <v>13</v>
      </c>
      <c r="F4" s="4" t="s">
        <v>14</v>
      </c>
      <c r="G4" s="4" t="s">
        <v>15</v>
      </c>
      <c r="H4" s="4" t="s">
        <v>16</v>
      </c>
      <c r="I4" s="4" t="s">
        <v>17</v>
      </c>
      <c r="J4" s="4" t="s">
        <v>18</v>
      </c>
    </row>
    <row r="5" spans="1:10" ht="30.75" customHeight="1" x14ac:dyDescent="0.25">
      <c r="A5" s="5" t="s">
        <v>19</v>
      </c>
      <c r="B5" s="5" t="s">
        <v>20</v>
      </c>
      <c r="C5" s="5" t="s">
        <v>21</v>
      </c>
      <c r="D5" s="5" t="s">
        <v>22</v>
      </c>
      <c r="E5" s="6" t="s">
        <v>23</v>
      </c>
      <c r="F5" s="7">
        <v>528</v>
      </c>
      <c r="G5" s="8">
        <f>VLOOKUP(Sintético!B5,Composições!B:I,8,0)</f>
        <v>114.27</v>
      </c>
      <c r="H5" s="8">
        <f t="shared" ref="H5:H33" si="0">TRUNC(G5*(1+$H$2),2)</f>
        <v>137.56</v>
      </c>
      <c r="I5" s="8">
        <f>TRUNC(H5*F5,2)</f>
        <v>72631.679999999993</v>
      </c>
      <c r="J5" s="9">
        <v>0.17453152957019091</v>
      </c>
    </row>
    <row r="6" spans="1:10" ht="30.75" customHeight="1" x14ac:dyDescent="0.25">
      <c r="A6" s="5" t="s">
        <v>24</v>
      </c>
      <c r="B6" s="5" t="s">
        <v>25</v>
      </c>
      <c r="C6" s="5" t="s">
        <v>21</v>
      </c>
      <c r="D6" s="5" t="s">
        <v>26</v>
      </c>
      <c r="E6" s="6" t="s">
        <v>23</v>
      </c>
      <c r="F6" s="7">
        <v>528</v>
      </c>
      <c r="G6" s="8">
        <f>VLOOKUP(Sintético!B6,Composições!B:I,8,0)</f>
        <v>45.94</v>
      </c>
      <c r="H6" s="8">
        <f t="shared" si="0"/>
        <v>55.3</v>
      </c>
      <c r="I6" s="8">
        <f t="shared" ref="I6:I33" si="1">TRUNC(H6*F6,2)</f>
        <v>29198.400000000001</v>
      </c>
      <c r="J6" s="9">
        <v>7.0162791401799623E-2</v>
      </c>
    </row>
    <row r="7" spans="1:10" ht="30.75" customHeight="1" x14ac:dyDescent="0.25">
      <c r="A7" s="5" t="s">
        <v>27</v>
      </c>
      <c r="B7" s="5" t="s">
        <v>28</v>
      </c>
      <c r="C7" s="5" t="s">
        <v>21</v>
      </c>
      <c r="D7" s="5" t="s">
        <v>29</v>
      </c>
      <c r="E7" s="6" t="s">
        <v>30</v>
      </c>
      <c r="F7" s="7">
        <v>1</v>
      </c>
      <c r="G7" s="8">
        <f>VLOOKUP(Sintético!B7,Composições!B:I,8,0)</f>
        <v>2156.96</v>
      </c>
      <c r="H7" s="8">
        <f t="shared" si="0"/>
        <v>2596.7600000000002</v>
      </c>
      <c r="I7" s="8">
        <f t="shared" si="1"/>
        <v>2596.7600000000002</v>
      </c>
      <c r="J7" s="9">
        <v>6.2399285645972791E-3</v>
      </c>
    </row>
    <row r="8" spans="1:10" ht="30.75" customHeight="1" x14ac:dyDescent="0.25">
      <c r="A8" s="5" t="s">
        <v>31</v>
      </c>
      <c r="B8" s="5" t="s">
        <v>32</v>
      </c>
      <c r="C8" s="5" t="s">
        <v>21</v>
      </c>
      <c r="D8" s="5" t="s">
        <v>33</v>
      </c>
      <c r="E8" s="6" t="s">
        <v>30</v>
      </c>
      <c r="F8" s="7">
        <v>1</v>
      </c>
      <c r="G8" s="8">
        <f>VLOOKUP(Sintético!B8,Composições!B:I,8,0)</f>
        <v>2899.7999999999997</v>
      </c>
      <c r="H8" s="8">
        <f t="shared" si="0"/>
        <v>3491.06</v>
      </c>
      <c r="I8" s="8">
        <f t="shared" si="1"/>
        <v>3491.06</v>
      </c>
      <c r="J8" s="9">
        <v>8.3889019450095418E-3</v>
      </c>
    </row>
    <row r="9" spans="1:10" ht="30.75" customHeight="1" x14ac:dyDescent="0.25">
      <c r="A9" s="5" t="s">
        <v>34</v>
      </c>
      <c r="B9" s="5" t="s">
        <v>35</v>
      </c>
      <c r="C9" s="5" t="s">
        <v>21</v>
      </c>
      <c r="D9" s="5" t="s">
        <v>36</v>
      </c>
      <c r="E9" s="6" t="s">
        <v>37</v>
      </c>
      <c r="F9" s="7">
        <v>23.51</v>
      </c>
      <c r="G9" s="8">
        <f>VLOOKUP(Sintético!B9,Composições!B:I,8,0)</f>
        <v>326.44</v>
      </c>
      <c r="H9" s="8">
        <f t="shared" si="0"/>
        <v>393</v>
      </c>
      <c r="I9" s="8">
        <f t="shared" si="1"/>
        <v>9239.43</v>
      </c>
      <c r="J9" s="9">
        <v>2.2202045309384404E-2</v>
      </c>
    </row>
    <row r="10" spans="1:10" ht="30.75" customHeight="1" x14ac:dyDescent="0.25">
      <c r="A10" s="5" t="s">
        <v>38</v>
      </c>
      <c r="B10" s="5" t="s">
        <v>39</v>
      </c>
      <c r="C10" s="5" t="s">
        <v>21</v>
      </c>
      <c r="D10" s="5" t="s">
        <v>40</v>
      </c>
      <c r="E10" s="6" t="s">
        <v>37</v>
      </c>
      <c r="F10" s="7">
        <v>4.2</v>
      </c>
      <c r="G10" s="8">
        <f>VLOOKUP(Sintético!B10,Composições!B:I,8,0)</f>
        <v>182.15</v>
      </c>
      <c r="H10" s="8">
        <f t="shared" si="0"/>
        <v>219.29</v>
      </c>
      <c r="I10" s="8">
        <f t="shared" si="1"/>
        <v>921.01</v>
      </c>
      <c r="J10" s="9">
        <v>2.2131566287526537E-3</v>
      </c>
    </row>
    <row r="11" spans="1:10" ht="30.75" customHeight="1" x14ac:dyDescent="0.25">
      <c r="A11" s="5" t="s">
        <v>41</v>
      </c>
      <c r="B11" s="5" t="s">
        <v>42</v>
      </c>
      <c r="C11" s="5" t="s">
        <v>21</v>
      </c>
      <c r="D11" s="5" t="s">
        <v>43</v>
      </c>
      <c r="E11" s="6" t="s">
        <v>30</v>
      </c>
      <c r="F11" s="7">
        <v>9</v>
      </c>
      <c r="G11" s="8">
        <f>VLOOKUP(Sintético!B11,Composições!B:I,8,0)</f>
        <v>214.96</v>
      </c>
      <c r="H11" s="8">
        <f t="shared" si="0"/>
        <v>258.79000000000002</v>
      </c>
      <c r="I11" s="8">
        <f t="shared" si="1"/>
        <v>2329.11</v>
      </c>
      <c r="J11" s="9">
        <v>5.5967744493480992E-3</v>
      </c>
    </row>
    <row r="12" spans="1:10" ht="30.75" customHeight="1" x14ac:dyDescent="0.25">
      <c r="A12" s="5" t="s">
        <v>44</v>
      </c>
      <c r="B12" s="5" t="s">
        <v>45</v>
      </c>
      <c r="C12" s="5" t="s">
        <v>21</v>
      </c>
      <c r="D12" s="5" t="s">
        <v>46</v>
      </c>
      <c r="E12" s="6" t="s">
        <v>37</v>
      </c>
      <c r="F12" s="7">
        <v>46.07</v>
      </c>
      <c r="G12" s="8">
        <f>VLOOKUP(Sintético!B12,Composições!B:I,8,0)</f>
        <v>22.21</v>
      </c>
      <c r="H12" s="8">
        <f t="shared" si="0"/>
        <v>26.73</v>
      </c>
      <c r="I12" s="8">
        <f t="shared" si="1"/>
        <v>1231.45</v>
      </c>
      <c r="J12" s="9">
        <v>2.9591337015639949E-3</v>
      </c>
    </row>
    <row r="13" spans="1:10" ht="30.75" customHeight="1" x14ac:dyDescent="0.25">
      <c r="A13" s="5" t="s">
        <v>47</v>
      </c>
      <c r="B13" s="5" t="s">
        <v>48</v>
      </c>
      <c r="C13" s="5" t="s">
        <v>21</v>
      </c>
      <c r="D13" s="5" t="s">
        <v>49</v>
      </c>
      <c r="E13" s="6" t="s">
        <v>50</v>
      </c>
      <c r="F13" s="7">
        <v>5500</v>
      </c>
      <c r="G13" s="8">
        <f>VLOOKUP(Sintético!B13,Composições!B:I,8,0)</f>
        <v>2.7</v>
      </c>
      <c r="H13" s="8">
        <f t="shared" si="0"/>
        <v>3.25</v>
      </c>
      <c r="I13" s="8">
        <f t="shared" si="1"/>
        <v>17875</v>
      </c>
      <c r="J13" s="9">
        <v>4.2953034971339815E-2</v>
      </c>
    </row>
    <row r="14" spans="1:10" ht="30.75" customHeight="1" x14ac:dyDescent="0.25">
      <c r="A14" s="5" t="s">
        <v>51</v>
      </c>
      <c r="B14" s="5" t="s">
        <v>52</v>
      </c>
      <c r="C14" s="5" t="s">
        <v>21</v>
      </c>
      <c r="D14" s="5" t="s">
        <v>53</v>
      </c>
      <c r="E14" s="6" t="s">
        <v>50</v>
      </c>
      <c r="F14" s="7">
        <v>80.2</v>
      </c>
      <c r="G14" s="8">
        <f>VLOOKUP(Sintético!B14,Composições!B:I,8,0)</f>
        <v>81.89</v>
      </c>
      <c r="H14" s="8">
        <f t="shared" si="0"/>
        <v>98.58</v>
      </c>
      <c r="I14" s="8">
        <f t="shared" si="1"/>
        <v>7906.11</v>
      </c>
      <c r="J14" s="9">
        <v>1.8998121360406121E-2</v>
      </c>
    </row>
    <row r="15" spans="1:10" ht="30.75" customHeight="1" x14ac:dyDescent="0.25">
      <c r="A15" s="5" t="s">
        <v>54</v>
      </c>
      <c r="B15" s="5" t="s">
        <v>55</v>
      </c>
      <c r="C15" s="5" t="s">
        <v>21</v>
      </c>
      <c r="D15" s="5" t="s">
        <v>56</v>
      </c>
      <c r="E15" s="6" t="s">
        <v>50</v>
      </c>
      <c r="F15" s="7">
        <v>102</v>
      </c>
      <c r="G15" s="8">
        <f>VLOOKUP(Sintético!B15,Composições!B:I,8,0)</f>
        <v>48.320000000000007</v>
      </c>
      <c r="H15" s="8">
        <f t="shared" si="0"/>
        <v>58.17</v>
      </c>
      <c r="I15" s="8">
        <f t="shared" si="1"/>
        <v>5933.34</v>
      </c>
      <c r="J15" s="9">
        <v>1.425762016877479E-2</v>
      </c>
    </row>
    <row r="16" spans="1:10" ht="30.75" customHeight="1" x14ac:dyDescent="0.25">
      <c r="A16" s="5" t="s">
        <v>57</v>
      </c>
      <c r="B16" s="5" t="s">
        <v>58</v>
      </c>
      <c r="C16" s="5" t="s">
        <v>21</v>
      </c>
      <c r="D16" s="5" t="s">
        <v>59</v>
      </c>
      <c r="E16" s="6" t="s">
        <v>60</v>
      </c>
      <c r="F16" s="7">
        <v>21.2</v>
      </c>
      <c r="G16" s="8">
        <f>VLOOKUP(Sintético!B16,Composições!B:I,8,0)</f>
        <v>5.46</v>
      </c>
      <c r="H16" s="8">
        <f t="shared" si="0"/>
        <v>6.57</v>
      </c>
      <c r="I16" s="8">
        <f t="shared" si="1"/>
        <v>139.28</v>
      </c>
      <c r="J16" s="9">
        <v>3.3468524256269702E-4</v>
      </c>
    </row>
    <row r="17" spans="1:10" ht="30.75" customHeight="1" x14ac:dyDescent="0.25">
      <c r="A17" s="5" t="s">
        <v>61</v>
      </c>
      <c r="B17" s="5" t="s">
        <v>62</v>
      </c>
      <c r="C17" s="5" t="s">
        <v>21</v>
      </c>
      <c r="D17" s="5" t="s">
        <v>63</v>
      </c>
      <c r="E17" s="6" t="s">
        <v>60</v>
      </c>
      <c r="F17" s="7">
        <v>21.2</v>
      </c>
      <c r="G17" s="8">
        <f>VLOOKUP(Sintético!B17,Composições!B:I,8,0)</f>
        <v>31.279999999999998</v>
      </c>
      <c r="H17" s="8">
        <f t="shared" si="0"/>
        <v>37.65</v>
      </c>
      <c r="I17" s="8">
        <f t="shared" si="1"/>
        <v>798.18</v>
      </c>
      <c r="J17" s="9">
        <v>1.9180001931985461E-3</v>
      </c>
    </row>
    <row r="18" spans="1:10" ht="30.75" customHeight="1" x14ac:dyDescent="0.25">
      <c r="A18" s="5" t="s">
        <v>64</v>
      </c>
      <c r="B18" s="5" t="s">
        <v>65</v>
      </c>
      <c r="C18" s="5" t="s">
        <v>21</v>
      </c>
      <c r="D18" s="5" t="s">
        <v>66</v>
      </c>
      <c r="E18" s="6" t="s">
        <v>67</v>
      </c>
      <c r="F18" s="7">
        <v>3</v>
      </c>
      <c r="G18" s="8">
        <f>VLOOKUP(Sintético!B18,Composições!B:I,8,0)</f>
        <v>862.79</v>
      </c>
      <c r="H18" s="8">
        <f t="shared" si="0"/>
        <v>1038.71</v>
      </c>
      <c r="I18" s="8">
        <f t="shared" si="1"/>
        <v>3116.13</v>
      </c>
      <c r="J18" s="9">
        <v>7.487957530922581E-3</v>
      </c>
    </row>
    <row r="19" spans="1:10" ht="30.75" customHeight="1" x14ac:dyDescent="0.25">
      <c r="A19" s="5" t="s">
        <v>68</v>
      </c>
      <c r="B19" s="5" t="s">
        <v>69</v>
      </c>
      <c r="C19" s="5" t="s">
        <v>21</v>
      </c>
      <c r="D19" s="5" t="s">
        <v>70</v>
      </c>
      <c r="E19" s="6" t="s">
        <v>50</v>
      </c>
      <c r="F19" s="7">
        <v>1.6</v>
      </c>
      <c r="G19" s="8">
        <f>VLOOKUP(Sintético!B19,Composições!B:I,8,0)</f>
        <v>284.99</v>
      </c>
      <c r="H19" s="8">
        <f t="shared" si="0"/>
        <v>343.09</v>
      </c>
      <c r="I19" s="8">
        <f t="shared" si="1"/>
        <v>548.94000000000005</v>
      </c>
      <c r="J19" s="9">
        <v>1.3190847002611064E-3</v>
      </c>
    </row>
    <row r="20" spans="1:10" ht="30.75" customHeight="1" x14ac:dyDescent="0.25">
      <c r="A20" s="5" t="s">
        <v>71</v>
      </c>
      <c r="B20" s="5" t="s">
        <v>72</v>
      </c>
      <c r="C20" s="5" t="s">
        <v>21</v>
      </c>
      <c r="D20" s="5" t="s">
        <v>73</v>
      </c>
      <c r="E20" s="6" t="s">
        <v>60</v>
      </c>
      <c r="F20" s="7">
        <v>10</v>
      </c>
      <c r="G20" s="8">
        <f>VLOOKUP(Sintético!B20,Composições!B:I,8,0)</f>
        <v>100.41</v>
      </c>
      <c r="H20" s="8">
        <f t="shared" si="0"/>
        <v>120.88</v>
      </c>
      <c r="I20" s="8">
        <f t="shared" si="1"/>
        <v>1208.8</v>
      </c>
      <c r="J20" s="9">
        <v>2.904706499208703E-3</v>
      </c>
    </row>
    <row r="21" spans="1:10" ht="30.75" customHeight="1" x14ac:dyDescent="0.25">
      <c r="A21" s="5" t="s">
        <v>74</v>
      </c>
      <c r="B21" s="5" t="s">
        <v>75</v>
      </c>
      <c r="C21" s="5" t="s">
        <v>21</v>
      </c>
      <c r="D21" s="5" t="s">
        <v>76</v>
      </c>
      <c r="E21" s="6" t="s">
        <v>37</v>
      </c>
      <c r="F21" s="7">
        <v>13.75</v>
      </c>
      <c r="G21" s="8">
        <f>VLOOKUP(Sintético!B21,Composições!B:I,8,0)</f>
        <v>3320.18</v>
      </c>
      <c r="H21" s="8">
        <f t="shared" si="0"/>
        <v>3997.16</v>
      </c>
      <c r="I21" s="8">
        <f t="shared" si="1"/>
        <v>54960.95</v>
      </c>
      <c r="J21" s="9">
        <v>0.13206934866618511</v>
      </c>
    </row>
    <row r="22" spans="1:10" ht="30.75" customHeight="1" x14ac:dyDescent="0.25">
      <c r="A22" s="5" t="s">
        <v>77</v>
      </c>
      <c r="B22" s="5" t="s">
        <v>78</v>
      </c>
      <c r="C22" s="5" t="s">
        <v>21</v>
      </c>
      <c r="D22" s="5" t="s">
        <v>79</v>
      </c>
      <c r="E22" s="6" t="s">
        <v>50</v>
      </c>
      <c r="F22" s="7">
        <v>1709.49</v>
      </c>
      <c r="G22" s="8">
        <f>VLOOKUP(Sintético!B22,Composições!B:I,8,0)</f>
        <v>29.69</v>
      </c>
      <c r="H22" s="8">
        <f t="shared" si="0"/>
        <v>35.74</v>
      </c>
      <c r="I22" s="8">
        <f t="shared" si="1"/>
        <v>61097.17</v>
      </c>
      <c r="J22" s="9">
        <v>0.14681448277817588</v>
      </c>
    </row>
    <row r="23" spans="1:10" ht="30.75" customHeight="1" x14ac:dyDescent="0.25">
      <c r="A23" s="5" t="s">
        <v>80</v>
      </c>
      <c r="B23" s="5" t="s">
        <v>81</v>
      </c>
      <c r="C23" s="5" t="s">
        <v>21</v>
      </c>
      <c r="D23" s="5" t="s">
        <v>82</v>
      </c>
      <c r="E23" s="6" t="s">
        <v>50</v>
      </c>
      <c r="F23" s="7">
        <v>261.08999999999997</v>
      </c>
      <c r="G23" s="8">
        <f>VLOOKUP(Sintético!B23,Composições!B:I,8,0)</f>
        <v>59.61</v>
      </c>
      <c r="H23" s="8">
        <f t="shared" si="0"/>
        <v>71.760000000000005</v>
      </c>
      <c r="I23" s="8">
        <f t="shared" si="1"/>
        <v>18735.810000000001</v>
      </c>
      <c r="J23" s="9">
        <v>4.502153298720997E-2</v>
      </c>
    </row>
    <row r="24" spans="1:10" ht="30.75" customHeight="1" x14ac:dyDescent="0.25">
      <c r="A24" s="5" t="s">
        <v>83</v>
      </c>
      <c r="B24" s="5" t="s">
        <v>84</v>
      </c>
      <c r="C24" s="5" t="s">
        <v>21</v>
      </c>
      <c r="D24" s="5" t="s">
        <v>85</v>
      </c>
      <c r="E24" s="6" t="s">
        <v>50</v>
      </c>
      <c r="F24" s="7">
        <v>5500</v>
      </c>
      <c r="G24" s="8">
        <f>VLOOKUP(Sintético!B24,Composições!B:I,8,0)</f>
        <v>0.04</v>
      </c>
      <c r="H24" s="8">
        <f t="shared" si="0"/>
        <v>0.04</v>
      </c>
      <c r="I24" s="8">
        <f t="shared" si="1"/>
        <v>220</v>
      </c>
      <c r="J24" s="9">
        <v>5.2865273810879772E-4</v>
      </c>
    </row>
    <row r="25" spans="1:10" ht="30.75" customHeight="1" x14ac:dyDescent="0.25">
      <c r="A25" s="5" t="s">
        <v>86</v>
      </c>
      <c r="B25" s="5" t="s">
        <v>87</v>
      </c>
      <c r="C25" s="5" t="s">
        <v>21</v>
      </c>
      <c r="D25" s="5" t="s">
        <v>88</v>
      </c>
      <c r="E25" s="6" t="s">
        <v>50</v>
      </c>
      <c r="F25" s="7">
        <v>5500</v>
      </c>
      <c r="G25" s="8">
        <f>VLOOKUP(Sintético!B25,Composições!B:I,8,0)</f>
        <v>1.23</v>
      </c>
      <c r="H25" s="8">
        <f t="shared" si="0"/>
        <v>1.48</v>
      </c>
      <c r="I25" s="8">
        <f t="shared" si="1"/>
        <v>8140</v>
      </c>
      <c r="J25" s="9">
        <v>1.9560151310025514E-2</v>
      </c>
    </row>
    <row r="26" spans="1:10" ht="30.75" customHeight="1" x14ac:dyDescent="0.25">
      <c r="A26" s="5" t="s">
        <v>89</v>
      </c>
      <c r="B26" s="5" t="s">
        <v>90</v>
      </c>
      <c r="C26" s="5" t="s">
        <v>21</v>
      </c>
      <c r="D26" s="5" t="s">
        <v>91</v>
      </c>
      <c r="E26" s="6" t="s">
        <v>92</v>
      </c>
      <c r="F26" s="7">
        <v>650</v>
      </c>
      <c r="G26" s="8">
        <f>VLOOKUP(Sintético!B26,Composições!B:I,8,0)</f>
        <v>115.82000000000001</v>
      </c>
      <c r="H26" s="8">
        <f t="shared" si="0"/>
        <v>139.43</v>
      </c>
      <c r="I26" s="8">
        <f t="shared" si="1"/>
        <v>90629.5</v>
      </c>
      <c r="J26" s="9">
        <v>0.21777969694741492</v>
      </c>
    </row>
    <row r="27" spans="1:10" ht="30.75" customHeight="1" x14ac:dyDescent="0.25">
      <c r="A27" s="5" t="s">
        <v>93</v>
      </c>
      <c r="B27" s="5" t="s">
        <v>94</v>
      </c>
      <c r="C27" s="5" t="s">
        <v>21</v>
      </c>
      <c r="D27" s="5" t="s">
        <v>95</v>
      </c>
      <c r="E27" s="6" t="s">
        <v>60</v>
      </c>
      <c r="F27" s="7">
        <v>9.2899999999999991</v>
      </c>
      <c r="G27" s="8">
        <f>VLOOKUP(Sintético!B27,Composições!B:I,8,0)</f>
        <v>315.74</v>
      </c>
      <c r="H27" s="8">
        <f t="shared" si="0"/>
        <v>380.11</v>
      </c>
      <c r="I27" s="8">
        <f t="shared" si="1"/>
        <v>3531.22</v>
      </c>
      <c r="J27" s="9">
        <v>8.4854050993843112E-3</v>
      </c>
    </row>
    <row r="28" spans="1:10" ht="30.75" customHeight="1" x14ac:dyDescent="0.25">
      <c r="A28" s="5" t="s">
        <v>96</v>
      </c>
      <c r="B28" s="5" t="s">
        <v>97</v>
      </c>
      <c r="C28" s="5" t="s">
        <v>21</v>
      </c>
      <c r="D28" s="5" t="s">
        <v>98</v>
      </c>
      <c r="E28" s="6" t="s">
        <v>30</v>
      </c>
      <c r="F28" s="7">
        <v>8</v>
      </c>
      <c r="G28" s="8">
        <f>VLOOKUP(Sintético!B28,Composições!B:I,8,0)</f>
        <v>18.100000000000001</v>
      </c>
      <c r="H28" s="8">
        <f t="shared" si="0"/>
        <v>21.79</v>
      </c>
      <c r="I28" s="8">
        <f t="shared" si="1"/>
        <v>174.32</v>
      </c>
      <c r="J28" s="9">
        <v>4.1888520594148004E-4</v>
      </c>
    </row>
    <row r="29" spans="1:10" ht="30.75" customHeight="1" x14ac:dyDescent="0.25">
      <c r="A29" s="5" t="s">
        <v>99</v>
      </c>
      <c r="B29" s="5" t="s">
        <v>100</v>
      </c>
      <c r="C29" s="5" t="s">
        <v>21</v>
      </c>
      <c r="D29" s="5" t="s">
        <v>101</v>
      </c>
      <c r="E29" s="6" t="s">
        <v>30</v>
      </c>
      <c r="F29" s="7">
        <v>10</v>
      </c>
      <c r="G29" s="8">
        <f>VLOOKUP(Sintético!B29,Composições!B:I,8,0)</f>
        <v>211.78</v>
      </c>
      <c r="H29" s="8">
        <f t="shared" si="0"/>
        <v>254.96</v>
      </c>
      <c r="I29" s="8">
        <f t="shared" si="1"/>
        <v>2549.6</v>
      </c>
      <c r="J29" s="9">
        <v>6.1266046412826848E-3</v>
      </c>
    </row>
    <row r="30" spans="1:10" ht="30.75" customHeight="1" x14ac:dyDescent="0.25">
      <c r="A30" s="5" t="s">
        <v>102</v>
      </c>
      <c r="B30" s="5" t="s">
        <v>103</v>
      </c>
      <c r="C30" s="5" t="s">
        <v>21</v>
      </c>
      <c r="D30" s="5" t="s">
        <v>104</v>
      </c>
      <c r="E30" s="6" t="s">
        <v>30</v>
      </c>
      <c r="F30" s="7">
        <v>20</v>
      </c>
      <c r="G30" s="8">
        <f>VLOOKUP(Sintético!B30,Composições!B:I,8,0)</f>
        <v>268.86</v>
      </c>
      <c r="H30" s="8">
        <f t="shared" si="0"/>
        <v>323.68</v>
      </c>
      <c r="I30" s="8">
        <f t="shared" si="1"/>
        <v>6473.6</v>
      </c>
      <c r="J30" s="9">
        <v>1.5555847115550513E-2</v>
      </c>
    </row>
    <row r="31" spans="1:10" ht="30.75" customHeight="1" x14ac:dyDescent="0.25">
      <c r="A31" s="5" t="s">
        <v>105</v>
      </c>
      <c r="B31" s="5" t="s">
        <v>106</v>
      </c>
      <c r="C31" s="5" t="s">
        <v>21</v>
      </c>
      <c r="D31" s="5" t="s">
        <v>107</v>
      </c>
      <c r="E31" s="6" t="s">
        <v>30</v>
      </c>
      <c r="F31" s="7">
        <v>3</v>
      </c>
      <c r="G31" s="8">
        <f>VLOOKUP(Sintético!B31,Composições!B:I,8,0)</f>
        <v>1511.01</v>
      </c>
      <c r="H31" s="8">
        <f t="shared" si="0"/>
        <v>1819.1</v>
      </c>
      <c r="I31" s="8">
        <f t="shared" si="1"/>
        <v>5457.3</v>
      </c>
      <c r="J31" s="9">
        <v>1.3113711762187008E-2</v>
      </c>
    </row>
    <row r="32" spans="1:10" ht="30.75" customHeight="1" x14ac:dyDescent="0.25">
      <c r="A32" s="5" t="s">
        <v>108</v>
      </c>
      <c r="B32" s="5" t="s">
        <v>109</v>
      </c>
      <c r="C32" s="5" t="s">
        <v>21</v>
      </c>
      <c r="D32" s="5" t="s">
        <v>110</v>
      </c>
      <c r="E32" s="6" t="s">
        <v>30</v>
      </c>
      <c r="F32" s="7">
        <v>2</v>
      </c>
      <c r="G32" s="8">
        <f>VLOOKUP(Sintético!B32,Composições!B:I,8,0)</f>
        <v>16.63</v>
      </c>
      <c r="H32" s="8">
        <f t="shared" si="0"/>
        <v>20.02</v>
      </c>
      <c r="I32" s="8">
        <f t="shared" si="1"/>
        <v>40.04</v>
      </c>
      <c r="J32" s="9">
        <v>9.6214798335801177E-5</v>
      </c>
    </row>
    <row r="33" spans="1:10" ht="30.75" customHeight="1" x14ac:dyDescent="0.25">
      <c r="A33" s="5" t="s">
        <v>111</v>
      </c>
      <c r="B33" s="5" t="s">
        <v>112</v>
      </c>
      <c r="C33" s="5" t="s">
        <v>21</v>
      </c>
      <c r="D33" s="5" t="s">
        <v>113</v>
      </c>
      <c r="E33" s="6" t="s">
        <v>60</v>
      </c>
      <c r="F33" s="7">
        <v>52.75</v>
      </c>
      <c r="G33" s="8">
        <f>VLOOKUP(Sintético!B33,Composições!B:I,8,0)</f>
        <v>78.39</v>
      </c>
      <c r="H33" s="8">
        <f t="shared" si="0"/>
        <v>94.37</v>
      </c>
      <c r="I33" s="8">
        <f t="shared" si="1"/>
        <v>4978.01</v>
      </c>
      <c r="J33" s="9">
        <v>1.1961993712877164E-2</v>
      </c>
    </row>
    <row r="34" spans="1:10" x14ac:dyDescent="0.25">
      <c r="A34" s="14"/>
      <c r="B34" s="14"/>
      <c r="C34" s="14"/>
      <c r="D34" s="14"/>
      <c r="E34" s="14"/>
      <c r="F34" s="14"/>
      <c r="G34" s="14"/>
      <c r="H34" s="14"/>
      <c r="I34" s="14"/>
      <c r="J34" s="14"/>
    </row>
    <row r="35" spans="1:10" x14ac:dyDescent="0.25">
      <c r="A35" s="87"/>
      <c r="B35" s="87"/>
      <c r="C35" s="87"/>
      <c r="D35" s="13"/>
      <c r="E35" s="12"/>
      <c r="F35" s="86" t="s">
        <v>114</v>
      </c>
      <c r="G35" s="87"/>
      <c r="I35" s="15">
        <f>SUM(I5:I33)</f>
        <v>416152.19999999984</v>
      </c>
      <c r="J35" s="65"/>
    </row>
    <row r="36" spans="1:10" ht="60" customHeight="1" x14ac:dyDescent="0.25">
      <c r="A36" s="11"/>
      <c r="B36" s="11"/>
      <c r="C36" s="11"/>
      <c r="D36" s="11"/>
      <c r="E36" s="11"/>
      <c r="F36" s="11"/>
      <c r="G36" s="11"/>
      <c r="H36" s="11"/>
      <c r="J36" s="11"/>
    </row>
    <row r="37" spans="1:10" ht="69.900000000000006" customHeight="1" x14ac:dyDescent="0.25">
      <c r="A37" s="80" t="s">
        <v>115</v>
      </c>
      <c r="B37" s="80"/>
      <c r="C37" s="80"/>
      <c r="D37" s="80"/>
      <c r="E37" s="80"/>
      <c r="F37" s="80"/>
      <c r="G37" s="80"/>
      <c r="H37" s="80"/>
      <c r="I37" s="80"/>
      <c r="J37" s="80"/>
    </row>
  </sheetData>
  <mergeCells count="8">
    <mergeCell ref="A37:J37"/>
    <mergeCell ref="E2:G2"/>
    <mergeCell ref="A3:J3"/>
    <mergeCell ref="E1:F1"/>
    <mergeCell ref="I1:J1"/>
    <mergeCell ref="I2:J2"/>
    <mergeCell ref="A35:C35"/>
    <mergeCell ref="F35:G35"/>
  </mergeCells>
  <pageMargins left="0.51181102362204722" right="0.51181102362204722" top="0.98425196850393704" bottom="0.98425196850393704" header="0.51181102362204722" footer="0.51181102362204722"/>
  <pageSetup paperSize="9" scale="51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969800-52B0-499C-BF85-BADE3CFD877B}">
  <sheetPr>
    <pageSetUpPr fitToPage="1"/>
  </sheetPr>
  <dimension ref="A1:I772"/>
  <sheetViews>
    <sheetView topLeftCell="A760" workbookViewId="0">
      <selection activeCell="D777" sqref="D777"/>
    </sheetView>
  </sheetViews>
  <sheetFormatPr defaultRowHeight="13.8" x14ac:dyDescent="0.25"/>
  <cols>
    <col min="1" max="2" width="12" bestFit="1" customWidth="1"/>
    <col min="3" max="3" width="10" bestFit="1" customWidth="1"/>
    <col min="4" max="4" width="60" bestFit="1" customWidth="1"/>
    <col min="5" max="5" width="25.69921875" customWidth="1"/>
    <col min="6" max="7" width="12" bestFit="1" customWidth="1"/>
    <col min="8" max="10" width="14" bestFit="1" customWidth="1"/>
  </cols>
  <sheetData>
    <row r="1" spans="1:9" ht="15" customHeight="1" x14ac:dyDescent="0.25">
      <c r="A1" s="18"/>
      <c r="B1" s="18"/>
      <c r="C1" s="66" t="s">
        <v>116</v>
      </c>
      <c r="D1" s="66"/>
      <c r="E1" s="66" t="s">
        <v>1</v>
      </c>
      <c r="F1" s="66" t="s">
        <v>2</v>
      </c>
      <c r="G1" s="66"/>
      <c r="H1" s="66" t="s">
        <v>3</v>
      </c>
      <c r="I1" s="66"/>
    </row>
    <row r="2" spans="1:9" ht="80.099999999999994" customHeight="1" x14ac:dyDescent="0.25">
      <c r="A2" s="19"/>
      <c r="B2" s="19"/>
      <c r="C2" s="67" t="s">
        <v>4</v>
      </c>
      <c r="D2" s="67"/>
      <c r="E2" s="67" t="s">
        <v>5</v>
      </c>
      <c r="F2" s="67" t="s">
        <v>6</v>
      </c>
      <c r="G2" s="67"/>
      <c r="H2" s="67" t="s">
        <v>7</v>
      </c>
      <c r="I2" s="67"/>
    </row>
    <row r="3" spans="1:9" ht="15" customHeight="1" x14ac:dyDescent="0.25">
      <c r="A3" s="71" t="s">
        <v>116</v>
      </c>
    </row>
    <row r="4" spans="1:9" ht="18" customHeight="1" x14ac:dyDescent="0.25">
      <c r="A4" s="20" t="s">
        <v>19</v>
      </c>
      <c r="B4" s="21" t="s">
        <v>10</v>
      </c>
      <c r="C4" s="20" t="s">
        <v>11</v>
      </c>
      <c r="D4" s="20" t="s">
        <v>12</v>
      </c>
      <c r="E4" s="68" t="s">
        <v>117</v>
      </c>
      <c r="F4" s="22" t="s">
        <v>13</v>
      </c>
      <c r="G4" s="21" t="s">
        <v>14</v>
      </c>
      <c r="H4" s="21" t="s">
        <v>15</v>
      </c>
      <c r="I4" s="21" t="s">
        <v>17</v>
      </c>
    </row>
    <row r="5" spans="1:9" ht="24" customHeight="1" x14ac:dyDescent="0.25">
      <c r="A5" s="23" t="s">
        <v>118</v>
      </c>
      <c r="B5" s="24" t="s">
        <v>20</v>
      </c>
      <c r="C5" s="23" t="s">
        <v>21</v>
      </c>
      <c r="D5" s="23" t="s">
        <v>22</v>
      </c>
      <c r="E5" s="69" t="s">
        <v>119</v>
      </c>
      <c r="F5" s="25" t="s">
        <v>23</v>
      </c>
      <c r="G5" s="26">
        <v>1</v>
      </c>
      <c r="H5" s="27">
        <v>114.27</v>
      </c>
      <c r="I5" s="27">
        <f>SUM(I6:I8)</f>
        <v>114.27</v>
      </c>
    </row>
    <row r="6" spans="1:9" ht="26.1" customHeight="1" thickBot="1" x14ac:dyDescent="0.3">
      <c r="A6" s="28" t="s">
        <v>120</v>
      </c>
      <c r="B6" s="29" t="s">
        <v>121</v>
      </c>
      <c r="C6" s="28" t="s">
        <v>122</v>
      </c>
      <c r="D6" s="28" t="s">
        <v>123</v>
      </c>
      <c r="E6" s="70" t="s">
        <v>119</v>
      </c>
      <c r="F6" s="30" t="s">
        <v>124</v>
      </c>
      <c r="G6" s="31">
        <v>1</v>
      </c>
      <c r="H6" s="32">
        <f>VLOOKUP(B6,$B$211:$I$768,7,0)</f>
        <v>114.27</v>
      </c>
      <c r="I6" s="32">
        <f>TRUNC(H6*G6,2)</f>
        <v>114.27</v>
      </c>
    </row>
    <row r="7" spans="1:9" ht="0.9" customHeight="1" thickTop="1" x14ac:dyDescent="0.25">
      <c r="A7" s="33"/>
      <c r="B7" s="33"/>
      <c r="C7" s="33"/>
      <c r="D7" s="33"/>
      <c r="E7" s="33"/>
      <c r="F7" s="33"/>
      <c r="G7" s="33"/>
      <c r="H7" s="33"/>
      <c r="I7" s="33"/>
    </row>
    <row r="8" spans="1:9" ht="18" customHeight="1" x14ac:dyDescent="0.25">
      <c r="A8" s="20" t="s">
        <v>24</v>
      </c>
      <c r="B8" s="21" t="s">
        <v>10</v>
      </c>
      <c r="C8" s="20" t="s">
        <v>11</v>
      </c>
      <c r="D8" s="20" t="s">
        <v>12</v>
      </c>
      <c r="E8" s="68" t="s">
        <v>117</v>
      </c>
      <c r="F8" s="22" t="s">
        <v>13</v>
      </c>
      <c r="G8" s="21" t="s">
        <v>14</v>
      </c>
      <c r="H8" s="21" t="s">
        <v>15</v>
      </c>
      <c r="I8" s="21" t="s">
        <v>17</v>
      </c>
    </row>
    <row r="9" spans="1:9" ht="24" customHeight="1" x14ac:dyDescent="0.25">
      <c r="A9" s="23" t="s">
        <v>118</v>
      </c>
      <c r="B9" s="24" t="s">
        <v>25</v>
      </c>
      <c r="C9" s="23" t="s">
        <v>21</v>
      </c>
      <c r="D9" s="23" t="s">
        <v>26</v>
      </c>
      <c r="E9" s="69" t="s">
        <v>119</v>
      </c>
      <c r="F9" s="25" t="s">
        <v>23</v>
      </c>
      <c r="G9" s="26">
        <v>1</v>
      </c>
      <c r="H9" s="27">
        <v>45.94</v>
      </c>
      <c r="I9" s="27">
        <f>SUM(I10:I12)</f>
        <v>45.94</v>
      </c>
    </row>
    <row r="10" spans="1:9" ht="24" customHeight="1" thickBot="1" x14ac:dyDescent="0.3">
      <c r="A10" s="28" t="s">
        <v>120</v>
      </c>
      <c r="B10" s="29" t="s">
        <v>125</v>
      </c>
      <c r="C10" s="28" t="s">
        <v>122</v>
      </c>
      <c r="D10" s="28" t="s">
        <v>126</v>
      </c>
      <c r="E10" s="70" t="s">
        <v>119</v>
      </c>
      <c r="F10" s="30" t="s">
        <v>124</v>
      </c>
      <c r="G10" s="31">
        <v>1</v>
      </c>
      <c r="H10" s="32">
        <f>VLOOKUP(B10,$B$211:$I$768,7,0)</f>
        <v>45.94</v>
      </c>
      <c r="I10" s="32">
        <f>TRUNC(H10*G10,2)</f>
        <v>45.94</v>
      </c>
    </row>
    <row r="11" spans="1:9" ht="0.9" customHeight="1" thickTop="1" x14ac:dyDescent="0.25">
      <c r="A11" s="33"/>
      <c r="B11" s="33"/>
      <c r="C11" s="33"/>
      <c r="D11" s="33"/>
      <c r="E11" s="33"/>
      <c r="F11" s="33"/>
      <c r="G11" s="33"/>
      <c r="H11" s="33"/>
      <c r="I11" s="33"/>
    </row>
    <row r="12" spans="1:9" ht="18" customHeight="1" x14ac:dyDescent="0.25">
      <c r="A12" s="20" t="s">
        <v>27</v>
      </c>
      <c r="B12" s="21" t="s">
        <v>10</v>
      </c>
      <c r="C12" s="20" t="s">
        <v>11</v>
      </c>
      <c r="D12" s="20" t="s">
        <v>12</v>
      </c>
      <c r="E12" s="68" t="s">
        <v>117</v>
      </c>
      <c r="F12" s="22" t="s">
        <v>13</v>
      </c>
      <c r="G12" s="21" t="s">
        <v>14</v>
      </c>
      <c r="H12" s="21" t="s">
        <v>15</v>
      </c>
      <c r="I12" s="21" t="s">
        <v>17</v>
      </c>
    </row>
    <row r="13" spans="1:9" ht="24" customHeight="1" x14ac:dyDescent="0.25">
      <c r="A13" s="23" t="s">
        <v>118</v>
      </c>
      <c r="B13" s="24" t="s">
        <v>28</v>
      </c>
      <c r="C13" s="23" t="s">
        <v>21</v>
      </c>
      <c r="D13" s="23" t="s">
        <v>29</v>
      </c>
      <c r="E13" s="69" t="s">
        <v>119</v>
      </c>
      <c r="F13" s="25" t="s">
        <v>30</v>
      </c>
      <c r="G13" s="26">
        <v>1</v>
      </c>
      <c r="H13" s="27">
        <v>2156.96</v>
      </c>
      <c r="I13" s="27">
        <f>SUM(I14:I16)</f>
        <v>2156.96</v>
      </c>
    </row>
    <row r="14" spans="1:9" ht="26.1" customHeight="1" thickBot="1" x14ac:dyDescent="0.3">
      <c r="A14" s="28" t="s">
        <v>120</v>
      </c>
      <c r="B14" s="29" t="s">
        <v>127</v>
      </c>
      <c r="C14" s="28" t="s">
        <v>122</v>
      </c>
      <c r="D14" s="28" t="s">
        <v>128</v>
      </c>
      <c r="E14" s="70" t="s">
        <v>119</v>
      </c>
      <c r="F14" s="30" t="s">
        <v>124</v>
      </c>
      <c r="G14" s="31">
        <v>16</v>
      </c>
      <c r="H14" s="32">
        <f>VLOOKUP(B14,$B$211:$I$768,7,0)</f>
        <v>134.81</v>
      </c>
      <c r="I14" s="32">
        <f>TRUNC(H14*G14,2)</f>
        <v>2156.96</v>
      </c>
    </row>
    <row r="15" spans="1:9" ht="0.9" customHeight="1" thickTop="1" x14ac:dyDescent="0.25">
      <c r="A15" s="33"/>
      <c r="B15" s="33"/>
      <c r="C15" s="33"/>
      <c r="D15" s="33"/>
      <c r="E15" s="33"/>
      <c r="F15" s="33"/>
      <c r="G15" s="33"/>
      <c r="H15" s="33"/>
      <c r="I15" s="33"/>
    </row>
    <row r="16" spans="1:9" ht="18" customHeight="1" x14ac:dyDescent="0.25">
      <c r="A16" s="20" t="s">
        <v>31</v>
      </c>
      <c r="B16" s="21" t="s">
        <v>10</v>
      </c>
      <c r="C16" s="20" t="s">
        <v>11</v>
      </c>
      <c r="D16" s="20" t="s">
        <v>12</v>
      </c>
      <c r="E16" s="68" t="s">
        <v>117</v>
      </c>
      <c r="F16" s="22" t="s">
        <v>13</v>
      </c>
      <c r="G16" s="21" t="s">
        <v>14</v>
      </c>
      <c r="H16" s="21" t="s">
        <v>15</v>
      </c>
      <c r="I16" s="21" t="s">
        <v>17</v>
      </c>
    </row>
    <row r="17" spans="1:9" ht="24" customHeight="1" x14ac:dyDescent="0.25">
      <c r="A17" s="23" t="s">
        <v>118</v>
      </c>
      <c r="B17" s="24" t="s">
        <v>32</v>
      </c>
      <c r="C17" s="23" t="s">
        <v>21</v>
      </c>
      <c r="D17" s="23" t="s">
        <v>33</v>
      </c>
      <c r="E17" s="69" t="s">
        <v>119</v>
      </c>
      <c r="F17" s="25" t="s">
        <v>30</v>
      </c>
      <c r="G17" s="26">
        <v>1</v>
      </c>
      <c r="H17" s="27">
        <v>2899.8</v>
      </c>
      <c r="I17" s="27">
        <f>SUM(I18:I20)</f>
        <v>2899.7999999999997</v>
      </c>
    </row>
    <row r="18" spans="1:9" ht="26.1" customHeight="1" x14ac:dyDescent="0.25">
      <c r="A18" s="28" t="s">
        <v>120</v>
      </c>
      <c r="B18" s="29" t="s">
        <v>127</v>
      </c>
      <c r="C18" s="28" t="s">
        <v>122</v>
      </c>
      <c r="D18" s="28" t="s">
        <v>128</v>
      </c>
      <c r="E18" s="70" t="s">
        <v>119</v>
      </c>
      <c r="F18" s="30" t="s">
        <v>124</v>
      </c>
      <c r="G18" s="31">
        <v>20</v>
      </c>
      <c r="H18" s="32">
        <f>VLOOKUP(B18,$B$211:$I$768,7,0)</f>
        <v>134.81</v>
      </c>
      <c r="I18" s="32">
        <f t="shared" ref="I18:I19" si="0">TRUNC(H18*G18,2)</f>
        <v>2696.2</v>
      </c>
    </row>
    <row r="19" spans="1:9" ht="24" customHeight="1" thickBot="1" x14ac:dyDescent="0.3">
      <c r="A19" s="34" t="s">
        <v>129</v>
      </c>
      <c r="B19" s="35" t="s">
        <v>130</v>
      </c>
      <c r="C19" s="34" t="s">
        <v>21</v>
      </c>
      <c r="D19" s="34" t="s">
        <v>131</v>
      </c>
      <c r="E19" s="72" t="s">
        <v>132</v>
      </c>
      <c r="F19" s="36" t="s">
        <v>133</v>
      </c>
      <c r="G19" s="37">
        <v>1</v>
      </c>
      <c r="H19" s="38">
        <v>203.6</v>
      </c>
      <c r="I19" s="32">
        <f t="shared" si="0"/>
        <v>203.6</v>
      </c>
    </row>
    <row r="20" spans="1:9" ht="0.9" customHeight="1" thickTop="1" x14ac:dyDescent="0.25">
      <c r="A20" s="33"/>
      <c r="B20" s="33"/>
      <c r="C20" s="33"/>
      <c r="D20" s="33"/>
      <c r="E20" s="33"/>
      <c r="F20" s="33"/>
      <c r="G20" s="33"/>
      <c r="H20" s="33"/>
      <c r="I20" s="33"/>
    </row>
    <row r="21" spans="1:9" ht="18" customHeight="1" x14ac:dyDescent="0.25">
      <c r="A21" s="20" t="s">
        <v>34</v>
      </c>
      <c r="B21" s="21" t="s">
        <v>10</v>
      </c>
      <c r="C21" s="20" t="s">
        <v>11</v>
      </c>
      <c r="D21" s="20" t="s">
        <v>12</v>
      </c>
      <c r="E21" s="68" t="s">
        <v>117</v>
      </c>
      <c r="F21" s="22" t="s">
        <v>13</v>
      </c>
      <c r="G21" s="21" t="s">
        <v>14</v>
      </c>
      <c r="H21" s="21" t="s">
        <v>15</v>
      </c>
      <c r="I21" s="21" t="s">
        <v>17</v>
      </c>
    </row>
    <row r="22" spans="1:9" ht="24" customHeight="1" x14ac:dyDescent="0.25">
      <c r="A22" s="23" t="s">
        <v>118</v>
      </c>
      <c r="B22" s="24" t="s">
        <v>35</v>
      </c>
      <c r="C22" s="23" t="s">
        <v>21</v>
      </c>
      <c r="D22" s="23" t="s">
        <v>36</v>
      </c>
      <c r="E22" s="69" t="s">
        <v>119</v>
      </c>
      <c r="F22" s="25" t="s">
        <v>37</v>
      </c>
      <c r="G22" s="26">
        <v>1</v>
      </c>
      <c r="H22" s="27">
        <v>326.44</v>
      </c>
      <c r="I22" s="27">
        <f>SUM(I23:I25)</f>
        <v>326.44</v>
      </c>
    </row>
    <row r="23" spans="1:9" ht="24" customHeight="1" x14ac:dyDescent="0.25">
      <c r="A23" s="28" t="s">
        <v>120</v>
      </c>
      <c r="B23" s="29" t="s">
        <v>134</v>
      </c>
      <c r="C23" s="28" t="s">
        <v>122</v>
      </c>
      <c r="D23" s="28" t="s">
        <v>135</v>
      </c>
      <c r="E23" s="70" t="s">
        <v>119</v>
      </c>
      <c r="F23" s="30" t="s">
        <v>124</v>
      </c>
      <c r="G23" s="31">
        <v>1.3</v>
      </c>
      <c r="H23" s="32">
        <f>VLOOKUP(B23,$B$211:$I$768,7,0)</f>
        <v>29.01</v>
      </c>
      <c r="I23" s="32">
        <f t="shared" ref="I23:I24" si="1">TRUNC(H23*G23,2)</f>
        <v>37.71</v>
      </c>
    </row>
    <row r="24" spans="1:9" ht="24" customHeight="1" thickBot="1" x14ac:dyDescent="0.3">
      <c r="A24" s="28" t="s">
        <v>120</v>
      </c>
      <c r="B24" s="29" t="s">
        <v>136</v>
      </c>
      <c r="C24" s="28" t="s">
        <v>122</v>
      </c>
      <c r="D24" s="28" t="s">
        <v>137</v>
      </c>
      <c r="E24" s="70" t="s">
        <v>119</v>
      </c>
      <c r="F24" s="30" t="s">
        <v>124</v>
      </c>
      <c r="G24" s="31">
        <v>13</v>
      </c>
      <c r="H24" s="32">
        <f>VLOOKUP(B24,$B$211:$I$768,7,0)</f>
        <v>22.21</v>
      </c>
      <c r="I24" s="32">
        <f t="shared" si="1"/>
        <v>288.73</v>
      </c>
    </row>
    <row r="25" spans="1:9" ht="0.9" customHeight="1" thickTop="1" x14ac:dyDescent="0.25">
      <c r="A25" s="33"/>
      <c r="B25" s="33"/>
      <c r="C25" s="33"/>
      <c r="D25" s="33"/>
      <c r="E25" s="33"/>
      <c r="F25" s="33"/>
      <c r="G25" s="33"/>
      <c r="H25" s="33"/>
      <c r="I25" s="33"/>
    </row>
    <row r="26" spans="1:9" ht="18" customHeight="1" x14ac:dyDescent="0.25">
      <c r="A26" s="20" t="s">
        <v>38</v>
      </c>
      <c r="B26" s="21" t="s">
        <v>10</v>
      </c>
      <c r="C26" s="20" t="s">
        <v>11</v>
      </c>
      <c r="D26" s="20" t="s">
        <v>12</v>
      </c>
      <c r="E26" s="68" t="s">
        <v>117</v>
      </c>
      <c r="F26" s="22" t="s">
        <v>13</v>
      </c>
      <c r="G26" s="21" t="s">
        <v>14</v>
      </c>
      <c r="H26" s="21" t="s">
        <v>15</v>
      </c>
      <c r="I26" s="21" t="s">
        <v>17</v>
      </c>
    </row>
    <row r="27" spans="1:9" ht="24" customHeight="1" x14ac:dyDescent="0.25">
      <c r="A27" s="23" t="s">
        <v>118</v>
      </c>
      <c r="B27" s="24" t="s">
        <v>39</v>
      </c>
      <c r="C27" s="23" t="s">
        <v>21</v>
      </c>
      <c r="D27" s="23" t="s">
        <v>40</v>
      </c>
      <c r="E27" s="69" t="s">
        <v>119</v>
      </c>
      <c r="F27" s="25" t="s">
        <v>37</v>
      </c>
      <c r="G27" s="26">
        <v>1</v>
      </c>
      <c r="H27" s="27">
        <v>182.15</v>
      </c>
      <c r="I27" s="27">
        <f>SUM(I28:I31)</f>
        <v>182.15</v>
      </c>
    </row>
    <row r="28" spans="1:9" ht="39" customHeight="1" x14ac:dyDescent="0.25">
      <c r="A28" s="28" t="s">
        <v>120</v>
      </c>
      <c r="B28" s="29" t="s">
        <v>138</v>
      </c>
      <c r="C28" s="28" t="s">
        <v>122</v>
      </c>
      <c r="D28" s="28" t="s">
        <v>139</v>
      </c>
      <c r="E28" s="70" t="s">
        <v>140</v>
      </c>
      <c r="F28" s="30" t="s">
        <v>141</v>
      </c>
      <c r="G28" s="31">
        <v>2.504</v>
      </c>
      <c r="H28" s="32">
        <f t="shared" ref="H28:H31" si="2">VLOOKUP(B28,$B$211:$I$768,7,0)</f>
        <v>24.73</v>
      </c>
      <c r="I28" s="32">
        <f t="shared" ref="I28:I31" si="3">TRUNC(H28*G28,2)</f>
        <v>61.92</v>
      </c>
    </row>
    <row r="29" spans="1:9" ht="24" customHeight="1" x14ac:dyDescent="0.25">
      <c r="A29" s="28" t="s">
        <v>120</v>
      </c>
      <c r="B29" s="29" t="s">
        <v>134</v>
      </c>
      <c r="C29" s="28" t="s">
        <v>122</v>
      </c>
      <c r="D29" s="28" t="s">
        <v>135</v>
      </c>
      <c r="E29" s="70" t="s">
        <v>119</v>
      </c>
      <c r="F29" s="30" t="s">
        <v>124</v>
      </c>
      <c r="G29" s="31">
        <v>0.2034</v>
      </c>
      <c r="H29" s="32">
        <f t="shared" si="2"/>
        <v>29.01</v>
      </c>
      <c r="I29" s="32">
        <f t="shared" si="3"/>
        <v>5.9</v>
      </c>
    </row>
    <row r="30" spans="1:9" ht="39" customHeight="1" x14ac:dyDescent="0.25">
      <c r="A30" s="28" t="s">
        <v>120</v>
      </c>
      <c r="B30" s="29" t="s">
        <v>142</v>
      </c>
      <c r="C30" s="28" t="s">
        <v>122</v>
      </c>
      <c r="D30" s="28" t="s">
        <v>143</v>
      </c>
      <c r="E30" s="70" t="s">
        <v>140</v>
      </c>
      <c r="F30" s="30" t="s">
        <v>144</v>
      </c>
      <c r="G30" s="31">
        <v>3.2467999999999999</v>
      </c>
      <c r="H30" s="32">
        <f t="shared" si="2"/>
        <v>26.59</v>
      </c>
      <c r="I30" s="32">
        <f t="shared" si="3"/>
        <v>86.33</v>
      </c>
    </row>
    <row r="31" spans="1:9" ht="24" customHeight="1" thickBot="1" x14ac:dyDescent="0.3">
      <c r="A31" s="28" t="s">
        <v>120</v>
      </c>
      <c r="B31" s="29" t="s">
        <v>136</v>
      </c>
      <c r="C31" s="28" t="s">
        <v>122</v>
      </c>
      <c r="D31" s="28" t="s">
        <v>137</v>
      </c>
      <c r="E31" s="70" t="s">
        <v>119</v>
      </c>
      <c r="F31" s="30" t="s">
        <v>124</v>
      </c>
      <c r="G31" s="31">
        <v>1.2608999999999999</v>
      </c>
      <c r="H31" s="32">
        <f t="shared" si="2"/>
        <v>22.21</v>
      </c>
      <c r="I31" s="32">
        <f t="shared" si="3"/>
        <v>28</v>
      </c>
    </row>
    <row r="32" spans="1:9" ht="0.9" customHeight="1" thickTop="1" x14ac:dyDescent="0.25">
      <c r="A32" s="33"/>
      <c r="B32" s="33"/>
      <c r="C32" s="33"/>
      <c r="D32" s="33"/>
      <c r="E32" s="33"/>
      <c r="F32" s="33"/>
      <c r="G32" s="33"/>
      <c r="H32" s="33"/>
      <c r="I32" s="33"/>
    </row>
    <row r="33" spans="1:9" ht="18" customHeight="1" x14ac:dyDescent="0.25">
      <c r="A33" s="20" t="s">
        <v>41</v>
      </c>
      <c r="B33" s="21" t="s">
        <v>10</v>
      </c>
      <c r="C33" s="20" t="s">
        <v>11</v>
      </c>
      <c r="D33" s="20" t="s">
        <v>12</v>
      </c>
      <c r="E33" s="68" t="s">
        <v>117</v>
      </c>
      <c r="F33" s="22" t="s">
        <v>13</v>
      </c>
      <c r="G33" s="21" t="s">
        <v>14</v>
      </c>
      <c r="H33" s="21" t="s">
        <v>15</v>
      </c>
      <c r="I33" s="21" t="s">
        <v>17</v>
      </c>
    </row>
    <row r="34" spans="1:9" ht="24" customHeight="1" x14ac:dyDescent="0.25">
      <c r="A34" s="23" t="s">
        <v>118</v>
      </c>
      <c r="B34" s="24" t="s">
        <v>42</v>
      </c>
      <c r="C34" s="23" t="s">
        <v>21</v>
      </c>
      <c r="D34" s="23" t="s">
        <v>43</v>
      </c>
      <c r="E34" s="69" t="s">
        <v>119</v>
      </c>
      <c r="F34" s="25" t="s">
        <v>30</v>
      </c>
      <c r="G34" s="26">
        <v>1</v>
      </c>
      <c r="H34" s="27">
        <v>214.96</v>
      </c>
      <c r="I34" s="27">
        <f>SUM(I35:I37)</f>
        <v>214.96</v>
      </c>
    </row>
    <row r="35" spans="1:9" ht="24" customHeight="1" thickBot="1" x14ac:dyDescent="0.3">
      <c r="A35" s="34" t="s">
        <v>129</v>
      </c>
      <c r="B35" s="35" t="s">
        <v>145</v>
      </c>
      <c r="C35" s="34" t="s">
        <v>21</v>
      </c>
      <c r="D35" s="34" t="s">
        <v>146</v>
      </c>
      <c r="E35" s="72" t="s">
        <v>132</v>
      </c>
      <c r="F35" s="36" t="s">
        <v>30</v>
      </c>
      <c r="G35" s="37">
        <v>1</v>
      </c>
      <c r="H35" s="38">
        <v>214.96</v>
      </c>
      <c r="I35" s="32">
        <f>TRUNC(H35*G35,2)</f>
        <v>214.96</v>
      </c>
    </row>
    <row r="36" spans="1:9" ht="0.9" customHeight="1" thickTop="1" x14ac:dyDescent="0.25">
      <c r="A36" s="33"/>
      <c r="B36" s="33"/>
      <c r="C36" s="33"/>
      <c r="D36" s="33"/>
      <c r="E36" s="33"/>
      <c r="F36" s="33"/>
      <c r="G36" s="33"/>
      <c r="H36" s="33"/>
      <c r="I36" s="33"/>
    </row>
    <row r="37" spans="1:9" ht="18" customHeight="1" x14ac:dyDescent="0.25">
      <c r="A37" s="20" t="s">
        <v>44</v>
      </c>
      <c r="B37" s="21" t="s">
        <v>10</v>
      </c>
      <c r="C37" s="20" t="s">
        <v>11</v>
      </c>
      <c r="D37" s="20" t="s">
        <v>12</v>
      </c>
      <c r="E37" s="68" t="s">
        <v>117</v>
      </c>
      <c r="F37" s="22" t="s">
        <v>13</v>
      </c>
      <c r="G37" s="21" t="s">
        <v>14</v>
      </c>
      <c r="H37" s="21" t="s">
        <v>15</v>
      </c>
      <c r="I37" s="21" t="s">
        <v>17</v>
      </c>
    </row>
    <row r="38" spans="1:9" ht="24" customHeight="1" x14ac:dyDescent="0.25">
      <c r="A38" s="23" t="s">
        <v>118</v>
      </c>
      <c r="B38" s="24" t="s">
        <v>45</v>
      </c>
      <c r="C38" s="23" t="s">
        <v>21</v>
      </c>
      <c r="D38" s="23" t="s">
        <v>46</v>
      </c>
      <c r="E38" s="69" t="s">
        <v>119</v>
      </c>
      <c r="F38" s="25" t="s">
        <v>37</v>
      </c>
      <c r="G38" s="26">
        <v>1</v>
      </c>
      <c r="H38" s="27">
        <v>22.21</v>
      </c>
      <c r="I38" s="27">
        <f>SUM(I39:I41)</f>
        <v>22.21</v>
      </c>
    </row>
    <row r="39" spans="1:9" ht="24" customHeight="1" thickBot="1" x14ac:dyDescent="0.3">
      <c r="A39" s="28" t="s">
        <v>120</v>
      </c>
      <c r="B39" s="29" t="s">
        <v>136</v>
      </c>
      <c r="C39" s="28" t="s">
        <v>122</v>
      </c>
      <c r="D39" s="28" t="s">
        <v>137</v>
      </c>
      <c r="E39" s="70" t="s">
        <v>119</v>
      </c>
      <c r="F39" s="30" t="s">
        <v>124</v>
      </c>
      <c r="G39" s="31">
        <v>1</v>
      </c>
      <c r="H39" s="32">
        <f>VLOOKUP(B39,$B$211:$I$768,7,0)</f>
        <v>22.21</v>
      </c>
      <c r="I39" s="32">
        <f>TRUNC(H39*G39,2)</f>
        <v>22.21</v>
      </c>
    </row>
    <row r="40" spans="1:9" ht="0.9" customHeight="1" thickTop="1" x14ac:dyDescent="0.25">
      <c r="A40" s="33"/>
      <c r="B40" s="33"/>
      <c r="C40" s="33"/>
      <c r="D40" s="33"/>
      <c r="E40" s="33"/>
      <c r="F40" s="33"/>
      <c r="G40" s="33"/>
      <c r="H40" s="33"/>
      <c r="I40" s="33"/>
    </row>
    <row r="41" spans="1:9" ht="18" customHeight="1" x14ac:dyDescent="0.25">
      <c r="A41" s="20" t="s">
        <v>47</v>
      </c>
      <c r="B41" s="21" t="s">
        <v>10</v>
      </c>
      <c r="C41" s="20" t="s">
        <v>11</v>
      </c>
      <c r="D41" s="20" t="s">
        <v>12</v>
      </c>
      <c r="E41" s="68" t="s">
        <v>117</v>
      </c>
      <c r="F41" s="22" t="s">
        <v>13</v>
      </c>
      <c r="G41" s="21" t="s">
        <v>14</v>
      </c>
      <c r="H41" s="21" t="s">
        <v>15</v>
      </c>
      <c r="I41" s="21" t="s">
        <v>17</v>
      </c>
    </row>
    <row r="42" spans="1:9" ht="24" customHeight="1" x14ac:dyDescent="0.25">
      <c r="A42" s="23" t="s">
        <v>118</v>
      </c>
      <c r="B42" s="24" t="s">
        <v>48</v>
      </c>
      <c r="C42" s="23" t="s">
        <v>21</v>
      </c>
      <c r="D42" s="23" t="s">
        <v>147</v>
      </c>
      <c r="E42" s="69" t="s">
        <v>119</v>
      </c>
      <c r="F42" s="25" t="s">
        <v>50</v>
      </c>
      <c r="G42" s="26">
        <v>1</v>
      </c>
      <c r="H42" s="27">
        <v>2.7</v>
      </c>
      <c r="I42" s="27">
        <f>SUM(I43:I45)</f>
        <v>2.7</v>
      </c>
    </row>
    <row r="43" spans="1:9" ht="24" customHeight="1" x14ac:dyDescent="0.25">
      <c r="A43" s="28" t="s">
        <v>120</v>
      </c>
      <c r="B43" s="29" t="s">
        <v>136</v>
      </c>
      <c r="C43" s="28" t="s">
        <v>122</v>
      </c>
      <c r="D43" s="28" t="s">
        <v>137</v>
      </c>
      <c r="E43" s="70" t="s">
        <v>119</v>
      </c>
      <c r="F43" s="30" t="s">
        <v>124</v>
      </c>
      <c r="G43" s="31">
        <v>2.5000000000000001E-2</v>
      </c>
      <c r="H43" s="32">
        <f t="shared" ref="H43:H44" si="4">VLOOKUP(B43,$B$211:$I$768,7,0)</f>
        <v>22.21</v>
      </c>
      <c r="I43" s="32">
        <f t="shared" ref="I43:I44" si="5">TRUNC(H43*G43,2)</f>
        <v>0.55000000000000004</v>
      </c>
    </row>
    <row r="44" spans="1:9" ht="24" customHeight="1" thickBot="1" x14ac:dyDescent="0.3">
      <c r="A44" s="28" t="s">
        <v>120</v>
      </c>
      <c r="B44" s="29" t="s">
        <v>136</v>
      </c>
      <c r="C44" s="28" t="s">
        <v>122</v>
      </c>
      <c r="D44" s="28" t="s">
        <v>137</v>
      </c>
      <c r="E44" s="70" t="s">
        <v>119</v>
      </c>
      <c r="F44" s="30" t="s">
        <v>124</v>
      </c>
      <c r="G44" s="31">
        <v>9.7000000000000003E-2</v>
      </c>
      <c r="H44" s="32">
        <f t="shared" si="4"/>
        <v>22.21</v>
      </c>
      <c r="I44" s="32">
        <f t="shared" si="5"/>
        <v>2.15</v>
      </c>
    </row>
    <row r="45" spans="1:9" ht="0.9" customHeight="1" thickTop="1" x14ac:dyDescent="0.25">
      <c r="A45" s="33"/>
      <c r="B45" s="33"/>
      <c r="C45" s="33"/>
      <c r="D45" s="33"/>
      <c r="E45" s="33"/>
      <c r="F45" s="33"/>
      <c r="G45" s="33"/>
      <c r="H45" s="33"/>
      <c r="I45" s="33"/>
    </row>
    <row r="46" spans="1:9" ht="18" customHeight="1" x14ac:dyDescent="0.25">
      <c r="A46" s="20" t="s">
        <v>51</v>
      </c>
      <c r="B46" s="21" t="s">
        <v>10</v>
      </c>
      <c r="C46" s="20" t="s">
        <v>11</v>
      </c>
      <c r="D46" s="20" t="s">
        <v>12</v>
      </c>
      <c r="E46" s="68" t="s">
        <v>117</v>
      </c>
      <c r="F46" s="22" t="s">
        <v>13</v>
      </c>
      <c r="G46" s="21" t="s">
        <v>14</v>
      </c>
      <c r="H46" s="21" t="s">
        <v>15</v>
      </c>
      <c r="I46" s="21" t="s">
        <v>17</v>
      </c>
    </row>
    <row r="47" spans="1:9" ht="24" customHeight="1" x14ac:dyDescent="0.25">
      <c r="A47" s="23" t="s">
        <v>118</v>
      </c>
      <c r="B47" s="24" t="s">
        <v>52</v>
      </c>
      <c r="C47" s="23" t="s">
        <v>21</v>
      </c>
      <c r="D47" s="23" t="s">
        <v>53</v>
      </c>
      <c r="E47" s="69" t="s">
        <v>119</v>
      </c>
      <c r="F47" s="25" t="s">
        <v>50</v>
      </c>
      <c r="G47" s="26">
        <v>1</v>
      </c>
      <c r="H47" s="27">
        <v>81.89</v>
      </c>
      <c r="I47" s="27">
        <f>SUM(I48:I56)</f>
        <v>81.89</v>
      </c>
    </row>
    <row r="48" spans="1:9" ht="24" customHeight="1" x14ac:dyDescent="0.25">
      <c r="A48" s="28" t="s">
        <v>120</v>
      </c>
      <c r="B48" s="29" t="s">
        <v>136</v>
      </c>
      <c r="C48" s="28" t="s">
        <v>122</v>
      </c>
      <c r="D48" s="28" t="s">
        <v>137</v>
      </c>
      <c r="E48" s="70" t="s">
        <v>119</v>
      </c>
      <c r="F48" s="30" t="s">
        <v>124</v>
      </c>
      <c r="G48" s="31">
        <v>4.6600000000000003E-2</v>
      </c>
      <c r="H48" s="32">
        <f t="shared" ref="H48:H50" si="6">VLOOKUP(B48,$B$211:$I$768,7,0)</f>
        <v>22.21</v>
      </c>
      <c r="I48" s="32">
        <f t="shared" ref="I48:I54" si="7">TRUNC(H48*G48,2)</f>
        <v>1.03</v>
      </c>
    </row>
    <row r="49" spans="1:9" ht="39" customHeight="1" x14ac:dyDescent="0.25">
      <c r="A49" s="28" t="s">
        <v>120</v>
      </c>
      <c r="B49" s="29" t="s">
        <v>148</v>
      </c>
      <c r="C49" s="28" t="s">
        <v>122</v>
      </c>
      <c r="D49" s="28" t="s">
        <v>149</v>
      </c>
      <c r="E49" s="70" t="s">
        <v>140</v>
      </c>
      <c r="F49" s="30" t="s">
        <v>144</v>
      </c>
      <c r="G49" s="31">
        <v>7.0000000000000001E-3</v>
      </c>
      <c r="H49" s="32">
        <f t="shared" si="6"/>
        <v>8.1</v>
      </c>
      <c r="I49" s="32">
        <f t="shared" si="7"/>
        <v>0.05</v>
      </c>
    </row>
    <row r="50" spans="1:9" ht="24" customHeight="1" x14ac:dyDescent="0.25">
      <c r="A50" s="28" t="s">
        <v>120</v>
      </c>
      <c r="B50" s="29" t="s">
        <v>134</v>
      </c>
      <c r="C50" s="28" t="s">
        <v>122</v>
      </c>
      <c r="D50" s="28" t="s">
        <v>135</v>
      </c>
      <c r="E50" s="70" t="s">
        <v>119</v>
      </c>
      <c r="F50" s="30" t="s">
        <v>124</v>
      </c>
      <c r="G50" s="31">
        <v>0.1119</v>
      </c>
      <c r="H50" s="32">
        <f t="shared" si="6"/>
        <v>29.01</v>
      </c>
      <c r="I50" s="32">
        <f t="shared" si="7"/>
        <v>3.24</v>
      </c>
    </row>
    <row r="51" spans="1:9" ht="26.1" customHeight="1" x14ac:dyDescent="0.25">
      <c r="A51" s="34" t="s">
        <v>129</v>
      </c>
      <c r="B51" s="35" t="s">
        <v>150</v>
      </c>
      <c r="C51" s="34" t="s">
        <v>122</v>
      </c>
      <c r="D51" s="34" t="s">
        <v>151</v>
      </c>
      <c r="E51" s="72" t="s">
        <v>132</v>
      </c>
      <c r="F51" s="36" t="s">
        <v>152</v>
      </c>
      <c r="G51" s="37">
        <v>0.1</v>
      </c>
      <c r="H51" s="38">
        <v>27.33</v>
      </c>
      <c r="I51" s="32">
        <f t="shared" si="7"/>
        <v>2.73</v>
      </c>
    </row>
    <row r="52" spans="1:9" ht="26.1" customHeight="1" x14ac:dyDescent="0.25">
      <c r="A52" s="34" t="s">
        <v>129</v>
      </c>
      <c r="B52" s="35" t="s">
        <v>153</v>
      </c>
      <c r="C52" s="34" t="s">
        <v>122</v>
      </c>
      <c r="D52" s="34" t="s">
        <v>154</v>
      </c>
      <c r="E52" s="72" t="s">
        <v>132</v>
      </c>
      <c r="F52" s="36" t="s">
        <v>155</v>
      </c>
      <c r="G52" s="37">
        <v>4</v>
      </c>
      <c r="H52" s="38">
        <v>7.01</v>
      </c>
      <c r="I52" s="32">
        <f t="shared" si="7"/>
        <v>28.04</v>
      </c>
    </row>
    <row r="53" spans="1:9" ht="39" customHeight="1" x14ac:dyDescent="0.25">
      <c r="A53" s="34" t="s">
        <v>129</v>
      </c>
      <c r="B53" s="35" t="s">
        <v>156</v>
      </c>
      <c r="C53" s="34" t="s">
        <v>21</v>
      </c>
      <c r="D53" s="34" t="s">
        <v>157</v>
      </c>
      <c r="E53" s="72" t="s">
        <v>132</v>
      </c>
      <c r="F53" s="36" t="s">
        <v>37</v>
      </c>
      <c r="G53" s="37">
        <v>8.14E-2</v>
      </c>
      <c r="H53" s="38">
        <v>334.88</v>
      </c>
      <c r="I53" s="32">
        <f t="shared" si="7"/>
        <v>27.25</v>
      </c>
    </row>
    <row r="54" spans="1:9" ht="39" customHeight="1" thickBot="1" x14ac:dyDescent="0.3">
      <c r="A54" s="34" t="s">
        <v>129</v>
      </c>
      <c r="B54" s="35" t="s">
        <v>158</v>
      </c>
      <c r="C54" s="34" t="s">
        <v>122</v>
      </c>
      <c r="D54" s="34" t="s">
        <v>159</v>
      </c>
      <c r="E54" s="72" t="s">
        <v>132</v>
      </c>
      <c r="F54" s="36" t="s">
        <v>50</v>
      </c>
      <c r="G54" s="37">
        <v>1.0815999999999999</v>
      </c>
      <c r="H54" s="38">
        <v>18.079999999999998</v>
      </c>
      <c r="I54" s="32">
        <f t="shared" si="7"/>
        <v>19.55</v>
      </c>
    </row>
    <row r="55" spans="1:9" ht="0.9" customHeight="1" thickTop="1" x14ac:dyDescent="0.25">
      <c r="A55" s="33"/>
      <c r="B55" s="33"/>
      <c r="C55" s="33"/>
      <c r="D55" s="33"/>
      <c r="E55" s="33"/>
      <c r="F55" s="33"/>
      <c r="G55" s="33"/>
      <c r="H55" s="33"/>
      <c r="I55" s="33"/>
    </row>
    <row r="56" spans="1:9" ht="18" customHeight="1" x14ac:dyDescent="0.25">
      <c r="A56" s="20" t="s">
        <v>54</v>
      </c>
      <c r="B56" s="21" t="s">
        <v>10</v>
      </c>
      <c r="C56" s="20" t="s">
        <v>11</v>
      </c>
      <c r="D56" s="20" t="s">
        <v>12</v>
      </c>
      <c r="E56" s="68" t="s">
        <v>117</v>
      </c>
      <c r="F56" s="22" t="s">
        <v>13</v>
      </c>
      <c r="G56" s="21" t="s">
        <v>14</v>
      </c>
      <c r="H56" s="21" t="s">
        <v>15</v>
      </c>
      <c r="I56" s="21" t="s">
        <v>17</v>
      </c>
    </row>
    <row r="57" spans="1:9" ht="24" customHeight="1" x14ac:dyDescent="0.25">
      <c r="A57" s="23" t="s">
        <v>118</v>
      </c>
      <c r="B57" s="24" t="s">
        <v>55</v>
      </c>
      <c r="C57" s="23" t="s">
        <v>21</v>
      </c>
      <c r="D57" s="23" t="s">
        <v>56</v>
      </c>
      <c r="E57" s="69" t="s">
        <v>119</v>
      </c>
      <c r="F57" s="25" t="s">
        <v>50</v>
      </c>
      <c r="G57" s="26">
        <v>1</v>
      </c>
      <c r="H57" s="27">
        <v>48.32</v>
      </c>
      <c r="I57" s="27">
        <f>SUM(I58:I68)</f>
        <v>48.320000000000007</v>
      </c>
    </row>
    <row r="58" spans="1:9" ht="24" customHeight="1" x14ac:dyDescent="0.25">
      <c r="A58" s="28" t="s">
        <v>120</v>
      </c>
      <c r="B58" s="29" t="s">
        <v>136</v>
      </c>
      <c r="C58" s="28" t="s">
        <v>122</v>
      </c>
      <c r="D58" s="28" t="s">
        <v>137</v>
      </c>
      <c r="E58" s="70" t="s">
        <v>119</v>
      </c>
      <c r="F58" s="30" t="s">
        <v>124</v>
      </c>
      <c r="G58" s="31">
        <v>0.4</v>
      </c>
      <c r="H58" s="32">
        <f t="shared" ref="H58:H62" si="8">VLOOKUP(B58,$B$211:$I$768,7,0)</f>
        <v>22.21</v>
      </c>
      <c r="I58" s="32">
        <f t="shared" ref="I58:I67" si="9">TRUNC(H58*G58,2)</f>
        <v>8.8800000000000008</v>
      </c>
    </row>
    <row r="59" spans="1:9" ht="39" customHeight="1" x14ac:dyDescent="0.25">
      <c r="A59" s="28" t="s">
        <v>120</v>
      </c>
      <c r="B59" s="29" t="s">
        <v>160</v>
      </c>
      <c r="C59" s="28" t="s">
        <v>122</v>
      </c>
      <c r="D59" s="28" t="s">
        <v>161</v>
      </c>
      <c r="E59" s="70" t="s">
        <v>162</v>
      </c>
      <c r="F59" s="30" t="s">
        <v>163</v>
      </c>
      <c r="G59" s="31">
        <v>5.0000000000000001E-3</v>
      </c>
      <c r="H59" s="32">
        <f t="shared" si="8"/>
        <v>1.63</v>
      </c>
      <c r="I59" s="32">
        <f t="shared" si="9"/>
        <v>0</v>
      </c>
    </row>
    <row r="60" spans="1:9" ht="24" customHeight="1" x14ac:dyDescent="0.25">
      <c r="A60" s="28" t="s">
        <v>120</v>
      </c>
      <c r="B60" s="29" t="s">
        <v>136</v>
      </c>
      <c r="C60" s="28" t="s">
        <v>122</v>
      </c>
      <c r="D60" s="28" t="s">
        <v>137</v>
      </c>
      <c r="E60" s="70" t="s">
        <v>119</v>
      </c>
      <c r="F60" s="30" t="s">
        <v>124</v>
      </c>
      <c r="G60" s="31">
        <v>0.1386</v>
      </c>
      <c r="H60" s="32">
        <f t="shared" si="8"/>
        <v>22.21</v>
      </c>
      <c r="I60" s="32">
        <f t="shared" si="9"/>
        <v>3.07</v>
      </c>
    </row>
    <row r="61" spans="1:9" ht="24" customHeight="1" x14ac:dyDescent="0.25">
      <c r="A61" s="28" t="s">
        <v>120</v>
      </c>
      <c r="B61" s="29" t="s">
        <v>164</v>
      </c>
      <c r="C61" s="28" t="s">
        <v>122</v>
      </c>
      <c r="D61" s="28" t="s">
        <v>165</v>
      </c>
      <c r="E61" s="70" t="s">
        <v>119</v>
      </c>
      <c r="F61" s="30" t="s">
        <v>124</v>
      </c>
      <c r="G61" s="31">
        <v>2.7699999999999999E-2</v>
      </c>
      <c r="H61" s="32">
        <f t="shared" si="8"/>
        <v>26.02</v>
      </c>
      <c r="I61" s="32">
        <f t="shared" si="9"/>
        <v>0.72</v>
      </c>
    </row>
    <row r="62" spans="1:9" ht="51.9" customHeight="1" x14ac:dyDescent="0.25">
      <c r="A62" s="28" t="s">
        <v>120</v>
      </c>
      <c r="B62" s="29" t="s">
        <v>166</v>
      </c>
      <c r="C62" s="28" t="s">
        <v>122</v>
      </c>
      <c r="D62" s="28" t="s">
        <v>167</v>
      </c>
      <c r="E62" s="70" t="s">
        <v>168</v>
      </c>
      <c r="F62" s="30" t="s">
        <v>169</v>
      </c>
      <c r="G62" s="31">
        <v>2.9999999999999997E-4</v>
      </c>
      <c r="H62" s="32">
        <f t="shared" si="8"/>
        <v>4.7699999999999996</v>
      </c>
      <c r="I62" s="32">
        <f t="shared" si="9"/>
        <v>0</v>
      </c>
    </row>
    <row r="63" spans="1:9" ht="24" customHeight="1" x14ac:dyDescent="0.25">
      <c r="A63" s="34" t="s">
        <v>129</v>
      </c>
      <c r="B63" s="35" t="s">
        <v>170</v>
      </c>
      <c r="C63" s="34" t="s">
        <v>122</v>
      </c>
      <c r="D63" s="34" t="s">
        <v>171</v>
      </c>
      <c r="E63" s="72" t="s">
        <v>132</v>
      </c>
      <c r="F63" s="36" t="s">
        <v>155</v>
      </c>
      <c r="G63" s="37">
        <v>2.5000000000000001E-2</v>
      </c>
      <c r="H63" s="38">
        <v>0.93</v>
      </c>
      <c r="I63" s="32">
        <f t="shared" si="9"/>
        <v>0.02</v>
      </c>
    </row>
    <row r="64" spans="1:9" ht="24" customHeight="1" x14ac:dyDescent="0.25">
      <c r="A64" s="34" t="s">
        <v>129</v>
      </c>
      <c r="B64" s="35" t="s">
        <v>172</v>
      </c>
      <c r="C64" s="34" t="s">
        <v>122</v>
      </c>
      <c r="D64" s="34" t="s">
        <v>173</v>
      </c>
      <c r="E64" s="72" t="s">
        <v>132</v>
      </c>
      <c r="F64" s="36" t="s">
        <v>155</v>
      </c>
      <c r="G64" s="37">
        <v>0.25</v>
      </c>
      <c r="H64" s="38">
        <v>2.66</v>
      </c>
      <c r="I64" s="32">
        <f t="shared" si="9"/>
        <v>0.66</v>
      </c>
    </row>
    <row r="65" spans="1:9" ht="24" customHeight="1" x14ac:dyDescent="0.25">
      <c r="A65" s="34" t="s">
        <v>129</v>
      </c>
      <c r="B65" s="35" t="s">
        <v>174</v>
      </c>
      <c r="C65" s="34" t="s">
        <v>122</v>
      </c>
      <c r="D65" s="34" t="s">
        <v>175</v>
      </c>
      <c r="E65" s="72" t="s">
        <v>132</v>
      </c>
      <c r="F65" s="36" t="s">
        <v>50</v>
      </c>
      <c r="G65" s="37">
        <v>1</v>
      </c>
      <c r="H65" s="38">
        <v>9.16</v>
      </c>
      <c r="I65" s="32">
        <f t="shared" si="9"/>
        <v>9.16</v>
      </c>
    </row>
    <row r="66" spans="1:9" ht="26.1" customHeight="1" x14ac:dyDescent="0.25">
      <c r="A66" s="34" t="s">
        <v>129</v>
      </c>
      <c r="B66" s="35" t="s">
        <v>176</v>
      </c>
      <c r="C66" s="34" t="s">
        <v>122</v>
      </c>
      <c r="D66" s="34" t="s">
        <v>177</v>
      </c>
      <c r="E66" s="72" t="s">
        <v>132</v>
      </c>
      <c r="F66" s="36" t="s">
        <v>155</v>
      </c>
      <c r="G66" s="37">
        <v>0.25</v>
      </c>
      <c r="H66" s="38">
        <v>0.21</v>
      </c>
      <c r="I66" s="32">
        <f t="shared" si="9"/>
        <v>0.05</v>
      </c>
    </row>
    <row r="67" spans="1:9" ht="24" customHeight="1" thickBot="1" x14ac:dyDescent="0.3">
      <c r="A67" s="34" t="s">
        <v>129</v>
      </c>
      <c r="B67" s="35" t="s">
        <v>178</v>
      </c>
      <c r="C67" s="34" t="s">
        <v>122</v>
      </c>
      <c r="D67" s="34" t="s">
        <v>179</v>
      </c>
      <c r="E67" s="72" t="s">
        <v>132</v>
      </c>
      <c r="F67" s="36" t="s">
        <v>37</v>
      </c>
      <c r="G67" s="37">
        <v>0.22500000000000001</v>
      </c>
      <c r="H67" s="38">
        <v>114.5</v>
      </c>
      <c r="I67" s="32">
        <f t="shared" si="9"/>
        <v>25.76</v>
      </c>
    </row>
    <row r="68" spans="1:9" ht="0.9" customHeight="1" thickTop="1" x14ac:dyDescent="0.25">
      <c r="A68" s="33"/>
      <c r="B68" s="33"/>
      <c r="C68" s="33"/>
      <c r="D68" s="33"/>
      <c r="E68" s="33"/>
      <c r="F68" s="33"/>
      <c r="G68" s="33"/>
      <c r="H68" s="33"/>
      <c r="I68" s="33"/>
    </row>
    <row r="69" spans="1:9" ht="18" customHeight="1" x14ac:dyDescent="0.25">
      <c r="A69" s="20" t="s">
        <v>57</v>
      </c>
      <c r="B69" s="21" t="s">
        <v>10</v>
      </c>
      <c r="C69" s="20" t="s">
        <v>11</v>
      </c>
      <c r="D69" s="20" t="s">
        <v>12</v>
      </c>
      <c r="E69" s="68" t="s">
        <v>117</v>
      </c>
      <c r="F69" s="22" t="s">
        <v>13</v>
      </c>
      <c r="G69" s="21" t="s">
        <v>14</v>
      </c>
      <c r="H69" s="21" t="s">
        <v>15</v>
      </c>
      <c r="I69" s="21" t="s">
        <v>17</v>
      </c>
    </row>
    <row r="70" spans="1:9" ht="24" customHeight="1" x14ac:dyDescent="0.25">
      <c r="A70" s="23" t="s">
        <v>118</v>
      </c>
      <c r="B70" s="24" t="s">
        <v>58</v>
      </c>
      <c r="C70" s="23" t="s">
        <v>21</v>
      </c>
      <c r="D70" s="23" t="s">
        <v>59</v>
      </c>
      <c r="E70" s="69" t="s">
        <v>119</v>
      </c>
      <c r="F70" s="25" t="s">
        <v>60</v>
      </c>
      <c r="G70" s="26">
        <v>1</v>
      </c>
      <c r="H70" s="27">
        <v>5.46</v>
      </c>
      <c r="I70" s="27">
        <f>SUM(I71:I73)</f>
        <v>5.46</v>
      </c>
    </row>
    <row r="71" spans="1:9" ht="24" customHeight="1" x14ac:dyDescent="0.25">
      <c r="A71" s="28" t="s">
        <v>120</v>
      </c>
      <c r="B71" s="29" t="s">
        <v>180</v>
      </c>
      <c r="C71" s="28" t="s">
        <v>122</v>
      </c>
      <c r="D71" s="28" t="s">
        <v>181</v>
      </c>
      <c r="E71" s="70" t="s">
        <v>119</v>
      </c>
      <c r="F71" s="30" t="s">
        <v>124</v>
      </c>
      <c r="G71" s="31">
        <v>8.6599999999999996E-2</v>
      </c>
      <c r="H71" s="32">
        <f t="shared" ref="H71:H72" si="10">VLOOKUP(B71,$B$211:$I$768,7,0)</f>
        <v>30.69</v>
      </c>
      <c r="I71" s="32">
        <f t="shared" ref="I71:I73" si="11">TRUNC(H71*G71,2)</f>
        <v>2.65</v>
      </c>
    </row>
    <row r="72" spans="1:9" ht="24" customHeight="1" x14ac:dyDescent="0.25">
      <c r="A72" s="28" t="s">
        <v>120</v>
      </c>
      <c r="B72" s="29" t="s">
        <v>136</v>
      </c>
      <c r="C72" s="28" t="s">
        <v>122</v>
      </c>
      <c r="D72" s="28" t="s">
        <v>137</v>
      </c>
      <c r="E72" s="70" t="s">
        <v>119</v>
      </c>
      <c r="F72" s="30" t="s">
        <v>124</v>
      </c>
      <c r="G72" s="31">
        <v>3.6200000000000003E-2</v>
      </c>
      <c r="H72" s="32">
        <f t="shared" si="10"/>
        <v>22.21</v>
      </c>
      <c r="I72" s="32">
        <f t="shared" si="11"/>
        <v>0.8</v>
      </c>
    </row>
    <row r="73" spans="1:9" ht="24" customHeight="1" thickBot="1" x14ac:dyDescent="0.3">
      <c r="A73" s="34" t="s">
        <v>129</v>
      </c>
      <c r="B73" s="35" t="s">
        <v>182</v>
      </c>
      <c r="C73" s="34" t="s">
        <v>122</v>
      </c>
      <c r="D73" s="34" t="s">
        <v>183</v>
      </c>
      <c r="E73" s="72" t="s">
        <v>132</v>
      </c>
      <c r="F73" s="36" t="s">
        <v>184</v>
      </c>
      <c r="G73" s="37">
        <v>0.13450000000000001</v>
      </c>
      <c r="H73" s="38">
        <v>15.01</v>
      </c>
      <c r="I73" s="32">
        <f t="shared" si="11"/>
        <v>2.0099999999999998</v>
      </c>
    </row>
    <row r="74" spans="1:9" ht="0.9" customHeight="1" thickTop="1" x14ac:dyDescent="0.25">
      <c r="A74" s="33"/>
      <c r="B74" s="33"/>
      <c r="C74" s="33"/>
      <c r="D74" s="33"/>
      <c r="E74" s="33"/>
      <c r="F74" s="33"/>
      <c r="G74" s="33"/>
      <c r="H74" s="33"/>
      <c r="I74" s="33"/>
    </row>
    <row r="75" spans="1:9" ht="18" customHeight="1" x14ac:dyDescent="0.25">
      <c r="A75" s="20" t="s">
        <v>61</v>
      </c>
      <c r="B75" s="21" t="s">
        <v>10</v>
      </c>
      <c r="C75" s="20" t="s">
        <v>11</v>
      </c>
      <c r="D75" s="20" t="s">
        <v>12</v>
      </c>
      <c r="E75" s="68" t="s">
        <v>117</v>
      </c>
      <c r="F75" s="22" t="s">
        <v>13</v>
      </c>
      <c r="G75" s="21" t="s">
        <v>14</v>
      </c>
      <c r="H75" s="21" t="s">
        <v>15</v>
      </c>
      <c r="I75" s="21" t="s">
        <v>17</v>
      </c>
    </row>
    <row r="76" spans="1:9" ht="26.1" customHeight="1" x14ac:dyDescent="0.25">
      <c r="A76" s="23" t="s">
        <v>118</v>
      </c>
      <c r="B76" s="24" t="s">
        <v>62</v>
      </c>
      <c r="C76" s="23" t="s">
        <v>21</v>
      </c>
      <c r="D76" s="23" t="s">
        <v>63</v>
      </c>
      <c r="E76" s="69" t="s">
        <v>119</v>
      </c>
      <c r="F76" s="25" t="s">
        <v>60</v>
      </c>
      <c r="G76" s="26">
        <v>1</v>
      </c>
      <c r="H76" s="27">
        <v>31.28</v>
      </c>
      <c r="I76" s="27">
        <f>SUM(I77:I84)</f>
        <v>31.279999999999998</v>
      </c>
    </row>
    <row r="77" spans="1:9" ht="39" customHeight="1" x14ac:dyDescent="0.25">
      <c r="A77" s="28" t="s">
        <v>120</v>
      </c>
      <c r="B77" s="29" t="s">
        <v>160</v>
      </c>
      <c r="C77" s="28" t="s">
        <v>122</v>
      </c>
      <c r="D77" s="28" t="s">
        <v>161</v>
      </c>
      <c r="E77" s="70" t="s">
        <v>162</v>
      </c>
      <c r="F77" s="30" t="s">
        <v>163</v>
      </c>
      <c r="G77" s="31">
        <v>0.14000000000000001</v>
      </c>
      <c r="H77" s="32">
        <f t="shared" ref="H77:H81" si="12">VLOOKUP(B77,$B$211:$I$768,7,0)</f>
        <v>1.63</v>
      </c>
      <c r="I77" s="32">
        <f t="shared" ref="I77:I83" si="13">TRUNC(H77*G77,2)</f>
        <v>0.22</v>
      </c>
    </row>
    <row r="78" spans="1:9" ht="51.9" customHeight="1" x14ac:dyDescent="0.25">
      <c r="A78" s="28" t="s">
        <v>120</v>
      </c>
      <c r="B78" s="29" t="s">
        <v>185</v>
      </c>
      <c r="C78" s="28" t="s">
        <v>122</v>
      </c>
      <c r="D78" s="28" t="s">
        <v>186</v>
      </c>
      <c r="E78" s="70" t="s">
        <v>168</v>
      </c>
      <c r="F78" s="30" t="s">
        <v>37</v>
      </c>
      <c r="G78" s="31">
        <v>6.6E-3</v>
      </c>
      <c r="H78" s="32">
        <f t="shared" si="12"/>
        <v>7.16</v>
      </c>
      <c r="I78" s="32">
        <f t="shared" si="13"/>
        <v>0.04</v>
      </c>
    </row>
    <row r="79" spans="1:9" ht="26.1" customHeight="1" x14ac:dyDescent="0.25">
      <c r="A79" s="28" t="s">
        <v>120</v>
      </c>
      <c r="B79" s="29" t="s">
        <v>187</v>
      </c>
      <c r="C79" s="28" t="s">
        <v>122</v>
      </c>
      <c r="D79" s="28" t="s">
        <v>188</v>
      </c>
      <c r="E79" s="70" t="s">
        <v>119</v>
      </c>
      <c r="F79" s="30" t="s">
        <v>37</v>
      </c>
      <c r="G79" s="31">
        <v>1.8E-3</v>
      </c>
      <c r="H79" s="32">
        <f t="shared" si="12"/>
        <v>475.65</v>
      </c>
      <c r="I79" s="32">
        <f t="shared" si="13"/>
        <v>0.85</v>
      </c>
    </row>
    <row r="80" spans="1:9" ht="24" customHeight="1" x14ac:dyDescent="0.25">
      <c r="A80" s="28" t="s">
        <v>120</v>
      </c>
      <c r="B80" s="29" t="s">
        <v>134</v>
      </c>
      <c r="C80" s="28" t="s">
        <v>122</v>
      </c>
      <c r="D80" s="28" t="s">
        <v>135</v>
      </c>
      <c r="E80" s="70" t="s">
        <v>119</v>
      </c>
      <c r="F80" s="30" t="s">
        <v>124</v>
      </c>
      <c r="G80" s="31">
        <v>0.2296</v>
      </c>
      <c r="H80" s="32">
        <f t="shared" si="12"/>
        <v>29.01</v>
      </c>
      <c r="I80" s="32">
        <f t="shared" si="13"/>
        <v>6.66</v>
      </c>
    </row>
    <row r="81" spans="1:9" ht="24" customHeight="1" x14ac:dyDescent="0.25">
      <c r="A81" s="28" t="s">
        <v>120</v>
      </c>
      <c r="B81" s="29" t="s">
        <v>136</v>
      </c>
      <c r="C81" s="28" t="s">
        <v>122</v>
      </c>
      <c r="D81" s="28" t="s">
        <v>137</v>
      </c>
      <c r="E81" s="70" t="s">
        <v>119</v>
      </c>
      <c r="F81" s="30" t="s">
        <v>124</v>
      </c>
      <c r="G81" s="31">
        <v>0.2296</v>
      </c>
      <c r="H81" s="32">
        <f t="shared" si="12"/>
        <v>22.21</v>
      </c>
      <c r="I81" s="32">
        <f t="shared" si="13"/>
        <v>5.09</v>
      </c>
    </row>
    <row r="82" spans="1:9" ht="26.1" customHeight="1" x14ac:dyDescent="0.25">
      <c r="A82" s="34" t="s">
        <v>129</v>
      </c>
      <c r="B82" s="35" t="s">
        <v>189</v>
      </c>
      <c r="C82" s="34" t="s">
        <v>122</v>
      </c>
      <c r="D82" s="34" t="s">
        <v>190</v>
      </c>
      <c r="E82" s="72" t="s">
        <v>132</v>
      </c>
      <c r="F82" s="36" t="s">
        <v>191</v>
      </c>
      <c r="G82" s="37">
        <v>1.0049999999999999</v>
      </c>
      <c r="H82" s="38">
        <v>18</v>
      </c>
      <c r="I82" s="32">
        <f t="shared" si="13"/>
        <v>18.09</v>
      </c>
    </row>
    <row r="83" spans="1:9" ht="26.1" customHeight="1" thickBot="1" x14ac:dyDescent="0.3">
      <c r="A83" s="34" t="s">
        <v>129</v>
      </c>
      <c r="B83" s="35" t="s">
        <v>192</v>
      </c>
      <c r="C83" s="34" t="s">
        <v>122</v>
      </c>
      <c r="D83" s="34" t="s">
        <v>193</v>
      </c>
      <c r="E83" s="72" t="s">
        <v>132</v>
      </c>
      <c r="F83" s="36" t="s">
        <v>37</v>
      </c>
      <c r="G83" s="37">
        <v>6.6E-3</v>
      </c>
      <c r="H83" s="38">
        <v>50</v>
      </c>
      <c r="I83" s="32">
        <f t="shared" si="13"/>
        <v>0.33</v>
      </c>
    </row>
    <row r="84" spans="1:9" ht="0.9" customHeight="1" thickTop="1" x14ac:dyDescent="0.25">
      <c r="A84" s="33"/>
      <c r="B84" s="33"/>
      <c r="C84" s="33"/>
      <c r="D84" s="33"/>
      <c r="E84" s="33"/>
      <c r="F84" s="33"/>
      <c r="G84" s="33"/>
      <c r="H84" s="33"/>
      <c r="I84" s="33"/>
    </row>
    <row r="85" spans="1:9" ht="18" customHeight="1" x14ac:dyDescent="0.25">
      <c r="A85" s="20" t="s">
        <v>64</v>
      </c>
      <c r="B85" s="21" t="s">
        <v>10</v>
      </c>
      <c r="C85" s="20" t="s">
        <v>11</v>
      </c>
      <c r="D85" s="20" t="s">
        <v>12</v>
      </c>
      <c r="E85" s="68" t="s">
        <v>117</v>
      </c>
      <c r="F85" s="22" t="s">
        <v>13</v>
      </c>
      <c r="G85" s="21" t="s">
        <v>14</v>
      </c>
      <c r="H85" s="21" t="s">
        <v>15</v>
      </c>
      <c r="I85" s="21" t="s">
        <v>17</v>
      </c>
    </row>
    <row r="86" spans="1:9" ht="24" customHeight="1" x14ac:dyDescent="0.25">
      <c r="A86" s="23" t="s">
        <v>118</v>
      </c>
      <c r="B86" s="24" t="s">
        <v>65</v>
      </c>
      <c r="C86" s="23" t="s">
        <v>21</v>
      </c>
      <c r="D86" s="23" t="s">
        <v>66</v>
      </c>
      <c r="E86" s="69" t="s">
        <v>119</v>
      </c>
      <c r="F86" s="25" t="s">
        <v>67</v>
      </c>
      <c r="G86" s="26">
        <v>1</v>
      </c>
      <c r="H86" s="27">
        <v>862.79</v>
      </c>
      <c r="I86" s="27">
        <f>SUM(I87:I89)</f>
        <v>862.79</v>
      </c>
    </row>
    <row r="87" spans="1:9" ht="39" customHeight="1" thickBot="1" x14ac:dyDescent="0.3">
      <c r="A87" s="34" t="s">
        <v>129</v>
      </c>
      <c r="B87" s="35" t="s">
        <v>194</v>
      </c>
      <c r="C87" s="34" t="s">
        <v>122</v>
      </c>
      <c r="D87" s="34" t="s">
        <v>195</v>
      </c>
      <c r="E87" s="72" t="s">
        <v>196</v>
      </c>
      <c r="F87" s="36" t="s">
        <v>197</v>
      </c>
      <c r="G87" s="37">
        <v>1</v>
      </c>
      <c r="H87" s="38">
        <v>862.79</v>
      </c>
      <c r="I87" s="32">
        <f>TRUNC(H87*G87,2)</f>
        <v>862.79</v>
      </c>
    </row>
    <row r="88" spans="1:9" ht="0.9" customHeight="1" thickTop="1" x14ac:dyDescent="0.25">
      <c r="A88" s="33"/>
      <c r="B88" s="33"/>
      <c r="C88" s="33"/>
      <c r="D88" s="33"/>
      <c r="E88" s="33"/>
      <c r="F88" s="33"/>
      <c r="G88" s="33"/>
      <c r="H88" s="33"/>
      <c r="I88" s="33"/>
    </row>
    <row r="89" spans="1:9" ht="18" customHeight="1" x14ac:dyDescent="0.25">
      <c r="A89" s="20" t="s">
        <v>68</v>
      </c>
      <c r="B89" s="21" t="s">
        <v>10</v>
      </c>
      <c r="C89" s="20" t="s">
        <v>11</v>
      </c>
      <c r="D89" s="20" t="s">
        <v>12</v>
      </c>
      <c r="E89" s="68" t="s">
        <v>117</v>
      </c>
      <c r="F89" s="22" t="s">
        <v>13</v>
      </c>
      <c r="G89" s="21" t="s">
        <v>14</v>
      </c>
      <c r="H89" s="21" t="s">
        <v>15</v>
      </c>
      <c r="I89" s="21" t="s">
        <v>17</v>
      </c>
    </row>
    <row r="90" spans="1:9" ht="24" customHeight="1" x14ac:dyDescent="0.25">
      <c r="A90" s="23" t="s">
        <v>118</v>
      </c>
      <c r="B90" s="24" t="s">
        <v>69</v>
      </c>
      <c r="C90" s="23" t="s">
        <v>21</v>
      </c>
      <c r="D90" s="23" t="s">
        <v>70</v>
      </c>
      <c r="E90" s="69" t="s">
        <v>119</v>
      </c>
      <c r="F90" s="25" t="s">
        <v>50</v>
      </c>
      <c r="G90" s="26">
        <v>1</v>
      </c>
      <c r="H90" s="27">
        <v>284.99</v>
      </c>
      <c r="I90" s="27">
        <f>SUM(I91:I93)</f>
        <v>284.99</v>
      </c>
    </row>
    <row r="91" spans="1:9" ht="39" customHeight="1" thickBot="1" x14ac:dyDescent="0.3">
      <c r="A91" s="34" t="s">
        <v>129</v>
      </c>
      <c r="B91" s="35" t="s">
        <v>198</v>
      </c>
      <c r="C91" s="34" t="s">
        <v>122</v>
      </c>
      <c r="D91" s="34" t="s">
        <v>199</v>
      </c>
      <c r="E91" s="72" t="s">
        <v>132</v>
      </c>
      <c r="F91" s="36" t="s">
        <v>50</v>
      </c>
      <c r="G91" s="37">
        <v>1</v>
      </c>
      <c r="H91" s="38">
        <v>284.99</v>
      </c>
      <c r="I91" s="32">
        <f>TRUNC(H91*G91,2)</f>
        <v>284.99</v>
      </c>
    </row>
    <row r="92" spans="1:9" ht="0.9" customHeight="1" thickTop="1" x14ac:dyDescent="0.25">
      <c r="A92" s="33"/>
      <c r="B92" s="33"/>
      <c r="C92" s="33"/>
      <c r="D92" s="33"/>
      <c r="E92" s="33"/>
      <c r="F92" s="33"/>
      <c r="G92" s="33"/>
      <c r="H92" s="33"/>
      <c r="I92" s="33"/>
    </row>
    <row r="93" spans="1:9" ht="18" customHeight="1" x14ac:dyDescent="0.25">
      <c r="A93" s="20" t="s">
        <v>71</v>
      </c>
      <c r="B93" s="21" t="s">
        <v>10</v>
      </c>
      <c r="C93" s="20" t="s">
        <v>11</v>
      </c>
      <c r="D93" s="20" t="s">
        <v>12</v>
      </c>
      <c r="E93" s="68" t="s">
        <v>117</v>
      </c>
      <c r="F93" s="22" t="s">
        <v>13</v>
      </c>
      <c r="G93" s="21" t="s">
        <v>14</v>
      </c>
      <c r="H93" s="21" t="s">
        <v>15</v>
      </c>
      <c r="I93" s="21" t="s">
        <v>17</v>
      </c>
    </row>
    <row r="94" spans="1:9" ht="24" customHeight="1" x14ac:dyDescent="0.25">
      <c r="A94" s="23" t="s">
        <v>118</v>
      </c>
      <c r="B94" s="24" t="s">
        <v>72</v>
      </c>
      <c r="C94" s="23" t="s">
        <v>21</v>
      </c>
      <c r="D94" s="23" t="s">
        <v>73</v>
      </c>
      <c r="E94" s="69" t="s">
        <v>119</v>
      </c>
      <c r="F94" s="25" t="s">
        <v>60</v>
      </c>
      <c r="G94" s="26">
        <v>1</v>
      </c>
      <c r="H94" s="27">
        <v>100.41</v>
      </c>
      <c r="I94" s="27">
        <f>SUM(I95:I97)</f>
        <v>100.41</v>
      </c>
    </row>
    <row r="95" spans="1:9" ht="24" customHeight="1" x14ac:dyDescent="0.25">
      <c r="A95" s="28" t="s">
        <v>120</v>
      </c>
      <c r="B95" s="29" t="s">
        <v>136</v>
      </c>
      <c r="C95" s="28" t="s">
        <v>122</v>
      </c>
      <c r="D95" s="28" t="s">
        <v>137</v>
      </c>
      <c r="E95" s="70" t="s">
        <v>119</v>
      </c>
      <c r="F95" s="30" t="s">
        <v>124</v>
      </c>
      <c r="G95" s="31">
        <v>0.67</v>
      </c>
      <c r="H95" s="32">
        <f t="shared" ref="H95:H96" si="14">VLOOKUP(B95,$B$211:$I$768,7,0)</f>
        <v>22.21</v>
      </c>
      <c r="I95" s="32">
        <f t="shared" ref="I95:I97" si="15">TRUNC(H95*G95,2)</f>
        <v>14.88</v>
      </c>
    </row>
    <row r="96" spans="1:9" ht="24" customHeight="1" x14ac:dyDescent="0.25">
      <c r="A96" s="28" t="s">
        <v>120</v>
      </c>
      <c r="B96" s="29" t="s">
        <v>134</v>
      </c>
      <c r="C96" s="28" t="s">
        <v>122</v>
      </c>
      <c r="D96" s="28" t="s">
        <v>135</v>
      </c>
      <c r="E96" s="70" t="s">
        <v>119</v>
      </c>
      <c r="F96" s="30" t="s">
        <v>124</v>
      </c>
      <c r="G96" s="31">
        <v>0.67</v>
      </c>
      <c r="H96" s="32">
        <f t="shared" si="14"/>
        <v>29.01</v>
      </c>
      <c r="I96" s="32">
        <f t="shared" si="15"/>
        <v>19.43</v>
      </c>
    </row>
    <row r="97" spans="1:9" ht="26.1" customHeight="1" thickBot="1" x14ac:dyDescent="0.3">
      <c r="A97" s="34" t="s">
        <v>129</v>
      </c>
      <c r="B97" s="35" t="s">
        <v>200</v>
      </c>
      <c r="C97" s="34" t="s">
        <v>21</v>
      </c>
      <c r="D97" s="34" t="s">
        <v>201</v>
      </c>
      <c r="E97" s="72" t="s">
        <v>132</v>
      </c>
      <c r="F97" s="36" t="s">
        <v>60</v>
      </c>
      <c r="G97" s="37">
        <v>1</v>
      </c>
      <c r="H97" s="38">
        <v>66.099999999999994</v>
      </c>
      <c r="I97" s="32">
        <f t="shared" si="15"/>
        <v>66.099999999999994</v>
      </c>
    </row>
    <row r="98" spans="1:9" ht="0.9" customHeight="1" thickTop="1" x14ac:dyDescent="0.25">
      <c r="A98" s="33"/>
      <c r="B98" s="33"/>
      <c r="C98" s="33"/>
      <c r="D98" s="33"/>
      <c r="E98" s="33"/>
      <c r="F98" s="33"/>
      <c r="G98" s="33"/>
      <c r="H98" s="33"/>
      <c r="I98" s="33"/>
    </row>
    <row r="99" spans="1:9" ht="18" customHeight="1" x14ac:dyDescent="0.25">
      <c r="A99" s="20" t="s">
        <v>74</v>
      </c>
      <c r="B99" s="21" t="s">
        <v>10</v>
      </c>
      <c r="C99" s="20" t="s">
        <v>11</v>
      </c>
      <c r="D99" s="20" t="s">
        <v>12</v>
      </c>
      <c r="E99" s="68" t="s">
        <v>117</v>
      </c>
      <c r="F99" s="22" t="s">
        <v>13</v>
      </c>
      <c r="G99" s="21" t="s">
        <v>14</v>
      </c>
      <c r="H99" s="21" t="s">
        <v>15</v>
      </c>
      <c r="I99" s="21" t="s">
        <v>17</v>
      </c>
    </row>
    <row r="100" spans="1:9" ht="26.1" customHeight="1" x14ac:dyDescent="0.25">
      <c r="A100" s="23" t="s">
        <v>118</v>
      </c>
      <c r="B100" s="24" t="s">
        <v>75</v>
      </c>
      <c r="C100" s="23" t="s">
        <v>21</v>
      </c>
      <c r="D100" s="23" t="s">
        <v>76</v>
      </c>
      <c r="E100" s="69" t="s">
        <v>119</v>
      </c>
      <c r="F100" s="25" t="s">
        <v>37</v>
      </c>
      <c r="G100" s="26">
        <v>1</v>
      </c>
      <c r="H100" s="27">
        <v>3320.18</v>
      </c>
      <c r="I100" s="27">
        <f>SUM(I101:I103)</f>
        <v>3320.18</v>
      </c>
    </row>
    <row r="101" spans="1:9" ht="24" customHeight="1" x14ac:dyDescent="0.25">
      <c r="A101" s="28" t="s">
        <v>120</v>
      </c>
      <c r="B101" s="29" t="s">
        <v>136</v>
      </c>
      <c r="C101" s="28" t="s">
        <v>122</v>
      </c>
      <c r="D101" s="28" t="s">
        <v>137</v>
      </c>
      <c r="E101" s="70" t="s">
        <v>119</v>
      </c>
      <c r="F101" s="30" t="s">
        <v>124</v>
      </c>
      <c r="G101" s="31">
        <v>12</v>
      </c>
      <c r="H101" s="32">
        <f>VLOOKUP(B101,$B$211:$I$768,7,0)</f>
        <v>22.21</v>
      </c>
      <c r="I101" s="32">
        <f t="shared" ref="I101:I103" si="16">TRUNC(H101*G101,2)</f>
        <v>266.52</v>
      </c>
    </row>
    <row r="102" spans="1:9" ht="24" customHeight="1" x14ac:dyDescent="0.25">
      <c r="A102" s="34" t="s">
        <v>129</v>
      </c>
      <c r="B102" s="35" t="s">
        <v>202</v>
      </c>
      <c r="C102" s="34" t="s">
        <v>21</v>
      </c>
      <c r="D102" s="34" t="s">
        <v>203</v>
      </c>
      <c r="E102" s="72" t="s">
        <v>132</v>
      </c>
      <c r="F102" s="36" t="s">
        <v>204</v>
      </c>
      <c r="G102" s="37">
        <v>2500</v>
      </c>
      <c r="H102" s="38">
        <v>1.22</v>
      </c>
      <c r="I102" s="32">
        <f t="shared" si="16"/>
        <v>3050</v>
      </c>
    </row>
    <row r="103" spans="1:9" ht="24" customHeight="1" thickBot="1" x14ac:dyDescent="0.3">
      <c r="A103" s="34" t="s">
        <v>129</v>
      </c>
      <c r="B103" s="35" t="s">
        <v>205</v>
      </c>
      <c r="C103" s="34" t="s">
        <v>206</v>
      </c>
      <c r="D103" s="34" t="s">
        <v>207</v>
      </c>
      <c r="E103" s="72" t="s">
        <v>196</v>
      </c>
      <c r="F103" s="36" t="s">
        <v>124</v>
      </c>
      <c r="G103" s="37">
        <v>0.65149999999999997</v>
      </c>
      <c r="H103" s="38">
        <v>5.6222000000000003</v>
      </c>
      <c r="I103" s="32">
        <f t="shared" si="16"/>
        <v>3.66</v>
      </c>
    </row>
    <row r="104" spans="1:9" ht="0.9" customHeight="1" thickTop="1" x14ac:dyDescent="0.25">
      <c r="A104" s="33"/>
      <c r="B104" s="33"/>
      <c r="C104" s="33"/>
      <c r="D104" s="33"/>
      <c r="E104" s="33"/>
      <c r="F104" s="33"/>
      <c r="G104" s="33"/>
      <c r="H104" s="33"/>
      <c r="I104" s="33"/>
    </row>
    <row r="105" spans="1:9" ht="18" customHeight="1" x14ac:dyDescent="0.25">
      <c r="A105" s="20" t="s">
        <v>77</v>
      </c>
      <c r="B105" s="21" t="s">
        <v>10</v>
      </c>
      <c r="C105" s="20" t="s">
        <v>11</v>
      </c>
      <c r="D105" s="20" t="s">
        <v>12</v>
      </c>
      <c r="E105" s="68" t="s">
        <v>117</v>
      </c>
      <c r="F105" s="22" t="s">
        <v>13</v>
      </c>
      <c r="G105" s="21" t="s">
        <v>14</v>
      </c>
      <c r="H105" s="21" t="s">
        <v>15</v>
      </c>
      <c r="I105" s="21" t="s">
        <v>17</v>
      </c>
    </row>
    <row r="106" spans="1:9" ht="39" customHeight="1" x14ac:dyDescent="0.25">
      <c r="A106" s="23" t="s">
        <v>118</v>
      </c>
      <c r="B106" s="24" t="s">
        <v>78</v>
      </c>
      <c r="C106" s="23" t="s">
        <v>21</v>
      </c>
      <c r="D106" s="23" t="s">
        <v>79</v>
      </c>
      <c r="E106" s="69" t="s">
        <v>119</v>
      </c>
      <c r="F106" s="25" t="s">
        <v>50</v>
      </c>
      <c r="G106" s="26">
        <v>1</v>
      </c>
      <c r="H106" s="27">
        <v>29.69</v>
      </c>
      <c r="I106" s="27">
        <f>SUM(I107:I114)</f>
        <v>29.69</v>
      </c>
    </row>
    <row r="107" spans="1:9" ht="24" customHeight="1" x14ac:dyDescent="0.25">
      <c r="A107" s="28" t="s">
        <v>120</v>
      </c>
      <c r="B107" s="29" t="s">
        <v>180</v>
      </c>
      <c r="C107" s="28" t="s">
        <v>122</v>
      </c>
      <c r="D107" s="28" t="s">
        <v>181</v>
      </c>
      <c r="E107" s="70" t="s">
        <v>119</v>
      </c>
      <c r="F107" s="30" t="s">
        <v>124</v>
      </c>
      <c r="G107" s="31">
        <v>0.36399999999999999</v>
      </c>
      <c r="H107" s="32">
        <f t="shared" ref="H107:H108" si="17">VLOOKUP(B107,$B$211:$I$768,7,0)</f>
        <v>30.69</v>
      </c>
      <c r="I107" s="32">
        <f t="shared" ref="I107:I113" si="18">TRUNC(H107*G107,2)</f>
        <v>11.17</v>
      </c>
    </row>
    <row r="108" spans="1:9" ht="24" customHeight="1" x14ac:dyDescent="0.25">
      <c r="A108" s="28" t="s">
        <v>120</v>
      </c>
      <c r="B108" s="29" t="s">
        <v>136</v>
      </c>
      <c r="C108" s="28" t="s">
        <v>122</v>
      </c>
      <c r="D108" s="28" t="s">
        <v>137</v>
      </c>
      <c r="E108" s="70" t="s">
        <v>119</v>
      </c>
      <c r="F108" s="30" t="s">
        <v>124</v>
      </c>
      <c r="G108" s="31">
        <v>0.151</v>
      </c>
      <c r="H108" s="32">
        <f t="shared" si="17"/>
        <v>22.21</v>
      </c>
      <c r="I108" s="32">
        <f t="shared" si="18"/>
        <v>3.35</v>
      </c>
    </row>
    <row r="109" spans="1:9" ht="26.1" customHeight="1" x14ac:dyDescent="0.25">
      <c r="A109" s="34" t="s">
        <v>129</v>
      </c>
      <c r="B109" s="35" t="s">
        <v>208</v>
      </c>
      <c r="C109" s="34" t="s">
        <v>122</v>
      </c>
      <c r="D109" s="34" t="s">
        <v>209</v>
      </c>
      <c r="E109" s="72" t="s">
        <v>132</v>
      </c>
      <c r="F109" s="36" t="s">
        <v>155</v>
      </c>
      <c r="G109" s="37">
        <v>0.11</v>
      </c>
      <c r="H109" s="38">
        <v>8.75</v>
      </c>
      <c r="I109" s="32">
        <f t="shared" si="18"/>
        <v>0.96</v>
      </c>
    </row>
    <row r="110" spans="1:9" ht="26.1" customHeight="1" x14ac:dyDescent="0.25">
      <c r="A110" s="34" t="s">
        <v>129</v>
      </c>
      <c r="B110" s="35" t="s">
        <v>210</v>
      </c>
      <c r="C110" s="34" t="s">
        <v>122</v>
      </c>
      <c r="D110" s="34" t="s">
        <v>211</v>
      </c>
      <c r="E110" s="72" t="s">
        <v>132</v>
      </c>
      <c r="F110" s="36" t="s">
        <v>155</v>
      </c>
      <c r="G110" s="37">
        <v>0.25</v>
      </c>
      <c r="H110" s="38">
        <v>8.75</v>
      </c>
      <c r="I110" s="32">
        <f t="shared" si="18"/>
        <v>2.1800000000000002</v>
      </c>
    </row>
    <row r="111" spans="1:9" ht="26.1" customHeight="1" x14ac:dyDescent="0.25">
      <c r="A111" s="34" t="s">
        <v>129</v>
      </c>
      <c r="B111" s="35" t="s">
        <v>212</v>
      </c>
      <c r="C111" s="34" t="s">
        <v>122</v>
      </c>
      <c r="D111" s="34" t="s">
        <v>213</v>
      </c>
      <c r="E111" s="72" t="s">
        <v>132</v>
      </c>
      <c r="F111" s="36" t="s">
        <v>184</v>
      </c>
      <c r="G111" s="37">
        <v>0.42699999999999999</v>
      </c>
      <c r="H111" s="38">
        <v>27.29</v>
      </c>
      <c r="I111" s="32">
        <f t="shared" si="18"/>
        <v>11.65</v>
      </c>
    </row>
    <row r="112" spans="1:9" ht="24" customHeight="1" x14ac:dyDescent="0.25">
      <c r="A112" s="34" t="s">
        <v>129</v>
      </c>
      <c r="B112" s="35" t="s">
        <v>214</v>
      </c>
      <c r="C112" s="34" t="s">
        <v>122</v>
      </c>
      <c r="D112" s="34" t="s">
        <v>215</v>
      </c>
      <c r="E112" s="72" t="s">
        <v>132</v>
      </c>
      <c r="F112" s="36" t="s">
        <v>191</v>
      </c>
      <c r="G112" s="37">
        <v>1.2E-2</v>
      </c>
      <c r="H112" s="38">
        <v>8</v>
      </c>
      <c r="I112" s="32">
        <f t="shared" si="18"/>
        <v>0.09</v>
      </c>
    </row>
    <row r="113" spans="1:9" ht="24" customHeight="1" thickBot="1" x14ac:dyDescent="0.3">
      <c r="A113" s="34" t="s">
        <v>129</v>
      </c>
      <c r="B113" s="35" t="s">
        <v>216</v>
      </c>
      <c r="C113" s="34" t="s">
        <v>122</v>
      </c>
      <c r="D113" s="34" t="s">
        <v>217</v>
      </c>
      <c r="E113" s="72" t="s">
        <v>132</v>
      </c>
      <c r="F113" s="36" t="s">
        <v>184</v>
      </c>
      <c r="G113" s="37">
        <v>2.1000000000000001E-2</v>
      </c>
      <c r="H113" s="38">
        <v>14.12</v>
      </c>
      <c r="I113" s="32">
        <f t="shared" si="18"/>
        <v>0.28999999999999998</v>
      </c>
    </row>
    <row r="114" spans="1:9" ht="0.9" customHeight="1" thickTop="1" x14ac:dyDescent="0.25">
      <c r="A114" s="33"/>
      <c r="B114" s="33"/>
      <c r="C114" s="33"/>
      <c r="D114" s="33"/>
      <c r="E114" s="33"/>
      <c r="F114" s="33"/>
      <c r="G114" s="33"/>
      <c r="H114" s="33"/>
      <c r="I114" s="33"/>
    </row>
    <row r="115" spans="1:9" ht="18" customHeight="1" x14ac:dyDescent="0.25">
      <c r="A115" s="20" t="s">
        <v>80</v>
      </c>
      <c r="B115" s="21" t="s">
        <v>10</v>
      </c>
      <c r="C115" s="20" t="s">
        <v>11</v>
      </c>
      <c r="D115" s="20" t="s">
        <v>12</v>
      </c>
      <c r="E115" s="68" t="s">
        <v>117</v>
      </c>
      <c r="F115" s="22" t="s">
        <v>13</v>
      </c>
      <c r="G115" s="21" t="s">
        <v>14</v>
      </c>
      <c r="H115" s="21" t="s">
        <v>15</v>
      </c>
      <c r="I115" s="21" t="s">
        <v>17</v>
      </c>
    </row>
    <row r="116" spans="1:9" ht="24" customHeight="1" x14ac:dyDescent="0.25">
      <c r="A116" s="23" t="s">
        <v>118</v>
      </c>
      <c r="B116" s="24" t="s">
        <v>81</v>
      </c>
      <c r="C116" s="23" t="s">
        <v>21</v>
      </c>
      <c r="D116" s="23" t="s">
        <v>82</v>
      </c>
      <c r="E116" s="69" t="s">
        <v>119</v>
      </c>
      <c r="F116" s="25" t="s">
        <v>50</v>
      </c>
      <c r="G116" s="26">
        <v>1</v>
      </c>
      <c r="H116" s="27">
        <v>59.61</v>
      </c>
      <c r="I116" s="27">
        <f>SUM(I117:I121)</f>
        <v>59.61</v>
      </c>
    </row>
    <row r="117" spans="1:9" ht="24" customHeight="1" x14ac:dyDescent="0.25">
      <c r="A117" s="28" t="s">
        <v>120</v>
      </c>
      <c r="B117" s="29" t="s">
        <v>134</v>
      </c>
      <c r="C117" s="28" t="s">
        <v>122</v>
      </c>
      <c r="D117" s="28" t="s">
        <v>135</v>
      </c>
      <c r="E117" s="70" t="s">
        <v>119</v>
      </c>
      <c r="F117" s="30" t="s">
        <v>124</v>
      </c>
      <c r="G117" s="31">
        <v>0.1119</v>
      </c>
      <c r="H117" s="32">
        <f t="shared" ref="H117:H119" si="19">VLOOKUP(B117,$B$211:$I$768,7,0)</f>
        <v>29.01</v>
      </c>
      <c r="I117" s="32">
        <f t="shared" ref="I117:I121" si="20">TRUNC(H117*G117,2)</f>
        <v>3.24</v>
      </c>
    </row>
    <row r="118" spans="1:9" ht="39" customHeight="1" x14ac:dyDescent="0.25">
      <c r="A118" s="28" t="s">
        <v>120</v>
      </c>
      <c r="B118" s="29" t="s">
        <v>148</v>
      </c>
      <c r="C118" s="28" t="s">
        <v>122</v>
      </c>
      <c r="D118" s="28" t="s">
        <v>149</v>
      </c>
      <c r="E118" s="70" t="s">
        <v>140</v>
      </c>
      <c r="F118" s="30" t="s">
        <v>144</v>
      </c>
      <c r="G118" s="31">
        <v>7.0000000000000001E-3</v>
      </c>
      <c r="H118" s="32">
        <f t="shared" si="19"/>
        <v>8.1</v>
      </c>
      <c r="I118" s="32">
        <f t="shared" si="20"/>
        <v>0.05</v>
      </c>
    </row>
    <row r="119" spans="1:9" ht="24" customHeight="1" x14ac:dyDescent="0.25">
      <c r="A119" s="28" t="s">
        <v>120</v>
      </c>
      <c r="B119" s="29" t="s">
        <v>136</v>
      </c>
      <c r="C119" s="28" t="s">
        <v>122</v>
      </c>
      <c r="D119" s="28" t="s">
        <v>137</v>
      </c>
      <c r="E119" s="70" t="s">
        <v>119</v>
      </c>
      <c r="F119" s="30" t="s">
        <v>124</v>
      </c>
      <c r="G119" s="31">
        <v>4.6600000000000003E-2</v>
      </c>
      <c r="H119" s="32">
        <f t="shared" si="19"/>
        <v>22.21</v>
      </c>
      <c r="I119" s="32">
        <f t="shared" si="20"/>
        <v>1.03</v>
      </c>
    </row>
    <row r="120" spans="1:9" ht="39" customHeight="1" x14ac:dyDescent="0.25">
      <c r="A120" s="34" t="s">
        <v>129</v>
      </c>
      <c r="B120" s="35" t="s">
        <v>156</v>
      </c>
      <c r="C120" s="34" t="s">
        <v>21</v>
      </c>
      <c r="D120" s="34" t="s">
        <v>157</v>
      </c>
      <c r="E120" s="72" t="s">
        <v>132</v>
      </c>
      <c r="F120" s="36" t="s">
        <v>37</v>
      </c>
      <c r="G120" s="37">
        <v>8.14E-2</v>
      </c>
      <c r="H120" s="38">
        <v>334.88</v>
      </c>
      <c r="I120" s="32">
        <f t="shared" si="20"/>
        <v>27.25</v>
      </c>
    </row>
    <row r="121" spans="1:9" ht="26.1" customHeight="1" thickBot="1" x14ac:dyDescent="0.3">
      <c r="A121" s="34" t="s">
        <v>129</v>
      </c>
      <c r="B121" s="35" t="s">
        <v>153</v>
      </c>
      <c r="C121" s="34" t="s">
        <v>122</v>
      </c>
      <c r="D121" s="34" t="s">
        <v>154</v>
      </c>
      <c r="E121" s="72" t="s">
        <v>132</v>
      </c>
      <c r="F121" s="36" t="s">
        <v>155</v>
      </c>
      <c r="G121" s="37">
        <v>4</v>
      </c>
      <c r="H121" s="38">
        <v>7.01</v>
      </c>
      <c r="I121" s="32">
        <f t="shared" si="20"/>
        <v>28.04</v>
      </c>
    </row>
    <row r="122" spans="1:9" ht="0.9" customHeight="1" thickTop="1" x14ac:dyDescent="0.25">
      <c r="A122" s="33"/>
      <c r="B122" s="33"/>
      <c r="C122" s="33"/>
      <c r="D122" s="33"/>
      <c r="E122" s="33"/>
      <c r="F122" s="33"/>
      <c r="G122" s="33"/>
      <c r="H122" s="33"/>
      <c r="I122" s="33"/>
    </row>
    <row r="123" spans="1:9" ht="18" customHeight="1" x14ac:dyDescent="0.25">
      <c r="A123" s="20" t="s">
        <v>83</v>
      </c>
      <c r="B123" s="21" t="s">
        <v>10</v>
      </c>
      <c r="C123" s="20" t="s">
        <v>11</v>
      </c>
      <c r="D123" s="20" t="s">
        <v>12</v>
      </c>
      <c r="E123" s="68" t="s">
        <v>117</v>
      </c>
      <c r="F123" s="22" t="s">
        <v>13</v>
      </c>
      <c r="G123" s="21" t="s">
        <v>14</v>
      </c>
      <c r="H123" s="21" t="s">
        <v>15</v>
      </c>
      <c r="I123" s="21" t="s">
        <v>17</v>
      </c>
    </row>
    <row r="124" spans="1:9" ht="24" customHeight="1" x14ac:dyDescent="0.25">
      <c r="A124" s="23" t="s">
        <v>118</v>
      </c>
      <c r="B124" s="24" t="s">
        <v>84</v>
      </c>
      <c r="C124" s="23" t="s">
        <v>21</v>
      </c>
      <c r="D124" s="23" t="s">
        <v>85</v>
      </c>
      <c r="E124" s="69" t="s">
        <v>119</v>
      </c>
      <c r="F124" s="25" t="s">
        <v>50</v>
      </c>
      <c r="G124" s="26">
        <v>1</v>
      </c>
      <c r="H124" s="27">
        <v>0.04</v>
      </c>
      <c r="I124" s="27">
        <f>SUM(I125:I127)</f>
        <v>0.04</v>
      </c>
    </row>
    <row r="125" spans="1:9" ht="39" customHeight="1" x14ac:dyDescent="0.25">
      <c r="A125" s="28" t="s">
        <v>120</v>
      </c>
      <c r="B125" s="29" t="s">
        <v>218</v>
      </c>
      <c r="C125" s="28" t="s">
        <v>122</v>
      </c>
      <c r="D125" s="28" t="s">
        <v>219</v>
      </c>
      <c r="E125" s="70" t="s">
        <v>140</v>
      </c>
      <c r="F125" s="30" t="s">
        <v>144</v>
      </c>
      <c r="G125" s="31">
        <v>4.0000000000000002E-4</v>
      </c>
      <c r="H125" s="32">
        <f t="shared" ref="H125:H126" si="21">VLOOKUP(B125,$B$211:$I$768,7,0)</f>
        <v>7.24</v>
      </c>
      <c r="I125" s="32">
        <f t="shared" ref="I125:I126" si="22">TRUNC(H125*G125,2)</f>
        <v>0</v>
      </c>
    </row>
    <row r="126" spans="1:9" ht="26.1" customHeight="1" thickBot="1" x14ac:dyDescent="0.3">
      <c r="A126" s="28" t="s">
        <v>120</v>
      </c>
      <c r="B126" s="29" t="s">
        <v>220</v>
      </c>
      <c r="C126" s="28" t="s">
        <v>122</v>
      </c>
      <c r="D126" s="28" t="s">
        <v>221</v>
      </c>
      <c r="E126" s="70" t="s">
        <v>140</v>
      </c>
      <c r="F126" s="30" t="s">
        <v>144</v>
      </c>
      <c r="G126" s="31">
        <v>4.0000000000000002E-4</v>
      </c>
      <c r="H126" s="32">
        <f t="shared" si="21"/>
        <v>103.33</v>
      </c>
      <c r="I126" s="32">
        <f t="shared" si="22"/>
        <v>0.04</v>
      </c>
    </row>
    <row r="127" spans="1:9" ht="0.9" customHeight="1" thickTop="1" x14ac:dyDescent="0.25">
      <c r="A127" s="33"/>
      <c r="B127" s="33"/>
      <c r="C127" s="33"/>
      <c r="D127" s="33"/>
      <c r="E127" s="33"/>
      <c r="F127" s="33"/>
      <c r="G127" s="33"/>
      <c r="H127" s="33"/>
      <c r="I127" s="33"/>
    </row>
    <row r="128" spans="1:9" ht="18" customHeight="1" x14ac:dyDescent="0.25">
      <c r="A128" s="20" t="s">
        <v>86</v>
      </c>
      <c r="B128" s="21" t="s">
        <v>10</v>
      </c>
      <c r="C128" s="20" t="s">
        <v>11</v>
      </c>
      <c r="D128" s="20" t="s">
        <v>12</v>
      </c>
      <c r="E128" s="68" t="s">
        <v>117</v>
      </c>
      <c r="F128" s="22" t="s">
        <v>13</v>
      </c>
      <c r="G128" s="21" t="s">
        <v>14</v>
      </c>
      <c r="H128" s="21" t="s">
        <v>15</v>
      </c>
      <c r="I128" s="21" t="s">
        <v>17</v>
      </c>
    </row>
    <row r="129" spans="1:9" ht="24" customHeight="1" x14ac:dyDescent="0.25">
      <c r="A129" s="23" t="s">
        <v>118</v>
      </c>
      <c r="B129" s="24" t="s">
        <v>87</v>
      </c>
      <c r="C129" s="23" t="s">
        <v>21</v>
      </c>
      <c r="D129" s="23" t="s">
        <v>88</v>
      </c>
      <c r="E129" s="69" t="s">
        <v>119</v>
      </c>
      <c r="F129" s="25" t="s">
        <v>50</v>
      </c>
      <c r="G129" s="26">
        <v>1</v>
      </c>
      <c r="H129" s="27">
        <v>1.23</v>
      </c>
      <c r="I129" s="27">
        <f>SUM(I130:I138)</f>
        <v>1.23</v>
      </c>
    </row>
    <row r="130" spans="1:9" ht="26.1" customHeight="1" x14ac:dyDescent="0.25">
      <c r="A130" s="28" t="s">
        <v>120</v>
      </c>
      <c r="B130" s="29" t="s">
        <v>220</v>
      </c>
      <c r="C130" s="28" t="s">
        <v>122</v>
      </c>
      <c r="D130" s="28" t="s">
        <v>221</v>
      </c>
      <c r="E130" s="70" t="s">
        <v>140</v>
      </c>
      <c r="F130" s="30" t="s">
        <v>144</v>
      </c>
      <c r="G130" s="31">
        <v>1.6000000000000001E-3</v>
      </c>
      <c r="H130" s="32">
        <f t="shared" ref="H130:H136" si="23">VLOOKUP(B130,$B$211:$I$768,7,0)</f>
        <v>103.33</v>
      </c>
      <c r="I130" s="32">
        <f t="shared" ref="I130:I137" si="24">TRUNC(H130*G130,2)</f>
        <v>0.16</v>
      </c>
    </row>
    <row r="131" spans="1:9" ht="65.099999999999994" customHeight="1" x14ac:dyDescent="0.25">
      <c r="A131" s="28" t="s">
        <v>120</v>
      </c>
      <c r="B131" s="29" t="s">
        <v>222</v>
      </c>
      <c r="C131" s="28" t="s">
        <v>122</v>
      </c>
      <c r="D131" s="28" t="s">
        <v>223</v>
      </c>
      <c r="E131" s="70" t="s">
        <v>140</v>
      </c>
      <c r="F131" s="30" t="s">
        <v>144</v>
      </c>
      <c r="G131" s="31">
        <v>8.9999999999999998E-4</v>
      </c>
      <c r="H131" s="32">
        <f t="shared" si="23"/>
        <v>214.78</v>
      </c>
      <c r="I131" s="32">
        <f t="shared" si="24"/>
        <v>0.19</v>
      </c>
    </row>
    <row r="132" spans="1:9" ht="39" customHeight="1" x14ac:dyDescent="0.25">
      <c r="A132" s="28" t="s">
        <v>120</v>
      </c>
      <c r="B132" s="29" t="s">
        <v>218</v>
      </c>
      <c r="C132" s="28" t="s">
        <v>122</v>
      </c>
      <c r="D132" s="28" t="s">
        <v>219</v>
      </c>
      <c r="E132" s="70" t="s">
        <v>140</v>
      </c>
      <c r="F132" s="30" t="s">
        <v>144</v>
      </c>
      <c r="G132" s="31">
        <v>1.6000000000000001E-3</v>
      </c>
      <c r="H132" s="32">
        <f t="shared" si="23"/>
        <v>7.24</v>
      </c>
      <c r="I132" s="32">
        <f t="shared" si="24"/>
        <v>0.01</v>
      </c>
    </row>
    <row r="133" spans="1:9" ht="24" customHeight="1" x14ac:dyDescent="0.25">
      <c r="A133" s="28" t="s">
        <v>120</v>
      </c>
      <c r="B133" s="29" t="s">
        <v>136</v>
      </c>
      <c r="C133" s="28" t="s">
        <v>122</v>
      </c>
      <c r="D133" s="28" t="s">
        <v>137</v>
      </c>
      <c r="E133" s="70" t="s">
        <v>119</v>
      </c>
      <c r="F133" s="30" t="s">
        <v>124</v>
      </c>
      <c r="G133" s="31">
        <v>5.5999999999999999E-3</v>
      </c>
      <c r="H133" s="32">
        <f t="shared" si="23"/>
        <v>22.21</v>
      </c>
      <c r="I133" s="32">
        <f t="shared" si="24"/>
        <v>0.12</v>
      </c>
    </row>
    <row r="134" spans="1:9" ht="65.099999999999994" customHeight="1" x14ac:dyDescent="0.25">
      <c r="A134" s="28" t="s">
        <v>120</v>
      </c>
      <c r="B134" s="29" t="s">
        <v>224</v>
      </c>
      <c r="C134" s="28" t="s">
        <v>122</v>
      </c>
      <c r="D134" s="28" t="s">
        <v>225</v>
      </c>
      <c r="E134" s="70" t="s">
        <v>140</v>
      </c>
      <c r="F134" s="30" t="s">
        <v>141</v>
      </c>
      <c r="G134" s="31">
        <v>4.7000000000000002E-3</v>
      </c>
      <c r="H134" s="32">
        <f t="shared" si="23"/>
        <v>57.63</v>
      </c>
      <c r="I134" s="32">
        <f t="shared" si="24"/>
        <v>0.27</v>
      </c>
    </row>
    <row r="135" spans="1:9" ht="26.1" customHeight="1" x14ac:dyDescent="0.25">
      <c r="A135" s="28" t="s">
        <v>120</v>
      </c>
      <c r="B135" s="29" t="s">
        <v>226</v>
      </c>
      <c r="C135" s="28" t="s">
        <v>122</v>
      </c>
      <c r="D135" s="28" t="s">
        <v>227</v>
      </c>
      <c r="E135" s="70" t="s">
        <v>140</v>
      </c>
      <c r="F135" s="30" t="s">
        <v>141</v>
      </c>
      <c r="G135" s="31">
        <v>4.7000000000000002E-3</v>
      </c>
      <c r="H135" s="32">
        <f t="shared" si="23"/>
        <v>37.590000000000003</v>
      </c>
      <c r="I135" s="32">
        <f t="shared" si="24"/>
        <v>0.17</v>
      </c>
    </row>
    <row r="136" spans="1:9" ht="39" customHeight="1" x14ac:dyDescent="0.25">
      <c r="A136" s="28" t="s">
        <v>120</v>
      </c>
      <c r="B136" s="29" t="s">
        <v>228</v>
      </c>
      <c r="C136" s="28" t="s">
        <v>122</v>
      </c>
      <c r="D136" s="28" t="s">
        <v>229</v>
      </c>
      <c r="E136" s="70" t="s">
        <v>140</v>
      </c>
      <c r="F136" s="30" t="s">
        <v>141</v>
      </c>
      <c r="G136" s="31">
        <v>4.0000000000000001E-3</v>
      </c>
      <c r="H136" s="32">
        <f t="shared" si="23"/>
        <v>3.64</v>
      </c>
      <c r="I136" s="32">
        <f t="shared" si="24"/>
        <v>0.01</v>
      </c>
    </row>
    <row r="137" spans="1:9" ht="26.1" customHeight="1" thickBot="1" x14ac:dyDescent="0.3">
      <c r="A137" s="34" t="s">
        <v>129</v>
      </c>
      <c r="B137" s="35" t="s">
        <v>230</v>
      </c>
      <c r="C137" s="34" t="s">
        <v>122</v>
      </c>
      <c r="D137" s="34" t="s">
        <v>231</v>
      </c>
      <c r="E137" s="72" t="s">
        <v>132</v>
      </c>
      <c r="F137" s="36" t="s">
        <v>155</v>
      </c>
      <c r="G137" s="37">
        <v>0.09</v>
      </c>
      <c r="H137" s="38">
        <v>3.41</v>
      </c>
      <c r="I137" s="32">
        <f t="shared" si="24"/>
        <v>0.3</v>
      </c>
    </row>
    <row r="138" spans="1:9" ht="0.9" customHeight="1" thickTop="1" x14ac:dyDescent="0.25">
      <c r="A138" s="33"/>
      <c r="B138" s="33"/>
      <c r="C138" s="33"/>
      <c r="D138" s="33"/>
      <c r="E138" s="33"/>
      <c r="F138" s="33"/>
      <c r="G138" s="33"/>
      <c r="H138" s="33"/>
      <c r="I138" s="33"/>
    </row>
    <row r="139" spans="1:9" ht="18" customHeight="1" x14ac:dyDescent="0.25">
      <c r="A139" s="20" t="s">
        <v>89</v>
      </c>
      <c r="B139" s="21" t="s">
        <v>10</v>
      </c>
      <c r="C139" s="20" t="s">
        <v>11</v>
      </c>
      <c r="D139" s="20" t="s">
        <v>12</v>
      </c>
      <c r="E139" s="68" t="s">
        <v>117</v>
      </c>
      <c r="F139" s="22" t="s">
        <v>13</v>
      </c>
      <c r="G139" s="21" t="s">
        <v>14</v>
      </c>
      <c r="H139" s="21" t="s">
        <v>15</v>
      </c>
      <c r="I139" s="21" t="s">
        <v>17</v>
      </c>
    </row>
    <row r="140" spans="1:9" ht="26.1" customHeight="1" x14ac:dyDescent="0.25">
      <c r="A140" s="23" t="s">
        <v>118</v>
      </c>
      <c r="B140" s="24" t="s">
        <v>90</v>
      </c>
      <c r="C140" s="23" t="s">
        <v>21</v>
      </c>
      <c r="D140" s="23" t="s">
        <v>91</v>
      </c>
      <c r="E140" s="69" t="s">
        <v>119</v>
      </c>
      <c r="F140" s="25" t="s">
        <v>92</v>
      </c>
      <c r="G140" s="26">
        <v>1</v>
      </c>
      <c r="H140" s="27">
        <v>115.82</v>
      </c>
      <c r="I140" s="27">
        <f>SUM(I141:I162)</f>
        <v>115.82000000000001</v>
      </c>
    </row>
    <row r="141" spans="1:9" ht="24" customHeight="1" x14ac:dyDescent="0.25">
      <c r="A141" s="28" t="s">
        <v>120</v>
      </c>
      <c r="B141" s="29" t="s">
        <v>136</v>
      </c>
      <c r="C141" s="28" t="s">
        <v>122</v>
      </c>
      <c r="D141" s="28" t="s">
        <v>137</v>
      </c>
      <c r="E141" s="70" t="s">
        <v>119</v>
      </c>
      <c r="F141" s="30" t="s">
        <v>124</v>
      </c>
      <c r="G141" s="31">
        <v>8.0299999999999996E-2</v>
      </c>
      <c r="H141" s="32">
        <f t="shared" ref="H141:H147" si="25">VLOOKUP(B141,$B$211:$I$768,7,0)</f>
        <v>22.21</v>
      </c>
      <c r="I141" s="32">
        <f t="shared" ref="I141:I162" si="26">TRUNC(H141*G141,2)</f>
        <v>1.78</v>
      </c>
    </row>
    <row r="142" spans="1:9" ht="39" customHeight="1" x14ac:dyDescent="0.25">
      <c r="A142" s="28" t="s">
        <v>120</v>
      </c>
      <c r="B142" s="29" t="s">
        <v>232</v>
      </c>
      <c r="C142" s="28" t="s">
        <v>122</v>
      </c>
      <c r="D142" s="28" t="s">
        <v>233</v>
      </c>
      <c r="E142" s="70" t="s">
        <v>140</v>
      </c>
      <c r="F142" s="30" t="s">
        <v>144</v>
      </c>
      <c r="G142" s="31">
        <v>0.01</v>
      </c>
      <c r="H142" s="32">
        <f t="shared" si="25"/>
        <v>281.51</v>
      </c>
      <c r="I142" s="32">
        <f t="shared" si="26"/>
        <v>2.81</v>
      </c>
    </row>
    <row r="143" spans="1:9" ht="51.9" customHeight="1" x14ac:dyDescent="0.25">
      <c r="A143" s="28" t="s">
        <v>120</v>
      </c>
      <c r="B143" s="29" t="s">
        <v>234</v>
      </c>
      <c r="C143" s="28" t="s">
        <v>122</v>
      </c>
      <c r="D143" s="28" t="s">
        <v>235</v>
      </c>
      <c r="E143" s="70" t="s">
        <v>140</v>
      </c>
      <c r="F143" s="30" t="s">
        <v>144</v>
      </c>
      <c r="G143" s="31">
        <v>7.1000000000000004E-3</v>
      </c>
      <c r="H143" s="32">
        <f t="shared" si="25"/>
        <v>175.92</v>
      </c>
      <c r="I143" s="32">
        <f t="shared" si="26"/>
        <v>1.24</v>
      </c>
    </row>
    <row r="144" spans="1:9" ht="51.9" customHeight="1" x14ac:dyDescent="0.25">
      <c r="A144" s="28" t="s">
        <v>120</v>
      </c>
      <c r="B144" s="29" t="s">
        <v>236</v>
      </c>
      <c r="C144" s="28" t="s">
        <v>122</v>
      </c>
      <c r="D144" s="28" t="s">
        <v>237</v>
      </c>
      <c r="E144" s="70" t="s">
        <v>140</v>
      </c>
      <c r="F144" s="30" t="s">
        <v>141</v>
      </c>
      <c r="G144" s="31">
        <v>2.8999999999999998E-3</v>
      </c>
      <c r="H144" s="32">
        <f t="shared" si="25"/>
        <v>74.69</v>
      </c>
      <c r="I144" s="32">
        <f t="shared" si="26"/>
        <v>0.21</v>
      </c>
    </row>
    <row r="145" spans="1:9" ht="24" customHeight="1" x14ac:dyDescent="0.25">
      <c r="A145" s="28" t="s">
        <v>120</v>
      </c>
      <c r="B145" s="29" t="s">
        <v>136</v>
      </c>
      <c r="C145" s="28" t="s">
        <v>122</v>
      </c>
      <c r="D145" s="28" t="s">
        <v>137</v>
      </c>
      <c r="E145" s="70" t="s">
        <v>119</v>
      </c>
      <c r="F145" s="30" t="s">
        <v>124</v>
      </c>
      <c r="G145" s="31">
        <v>4.02E-2</v>
      </c>
      <c r="H145" s="32">
        <f t="shared" si="25"/>
        <v>22.21</v>
      </c>
      <c r="I145" s="32">
        <f t="shared" si="26"/>
        <v>0.89</v>
      </c>
    </row>
    <row r="146" spans="1:9" ht="39" customHeight="1" x14ac:dyDescent="0.25">
      <c r="A146" s="28" t="s">
        <v>120</v>
      </c>
      <c r="B146" s="29" t="s">
        <v>238</v>
      </c>
      <c r="C146" s="28" t="s">
        <v>122</v>
      </c>
      <c r="D146" s="28" t="s">
        <v>239</v>
      </c>
      <c r="E146" s="70" t="s">
        <v>140</v>
      </c>
      <c r="F146" s="30" t="s">
        <v>141</v>
      </c>
      <c r="G146" s="31">
        <v>1.8E-3</v>
      </c>
      <c r="H146" s="32">
        <f t="shared" si="25"/>
        <v>69.709999999999994</v>
      </c>
      <c r="I146" s="32">
        <f t="shared" si="26"/>
        <v>0.12</v>
      </c>
    </row>
    <row r="147" spans="1:9" ht="39" customHeight="1" x14ac:dyDescent="0.25">
      <c r="A147" s="28" t="s">
        <v>120</v>
      </c>
      <c r="B147" s="29" t="s">
        <v>240</v>
      </c>
      <c r="C147" s="28" t="s">
        <v>122</v>
      </c>
      <c r="D147" s="28" t="s">
        <v>241</v>
      </c>
      <c r="E147" s="70" t="s">
        <v>140</v>
      </c>
      <c r="F147" s="30" t="s">
        <v>144</v>
      </c>
      <c r="G147" s="31">
        <v>8.2000000000000007E-3</v>
      </c>
      <c r="H147" s="32">
        <f t="shared" si="25"/>
        <v>186.47</v>
      </c>
      <c r="I147" s="32">
        <f t="shared" si="26"/>
        <v>1.52</v>
      </c>
    </row>
    <row r="148" spans="1:9" ht="24" customHeight="1" x14ac:dyDescent="0.25">
      <c r="A148" s="34" t="s">
        <v>129</v>
      </c>
      <c r="B148" s="35" t="s">
        <v>242</v>
      </c>
      <c r="C148" s="34" t="s">
        <v>206</v>
      </c>
      <c r="D148" s="34" t="s">
        <v>243</v>
      </c>
      <c r="E148" s="72" t="s">
        <v>132</v>
      </c>
      <c r="F148" s="36" t="s">
        <v>37</v>
      </c>
      <c r="G148" s="37">
        <v>0.1401</v>
      </c>
      <c r="H148" s="38">
        <v>52</v>
      </c>
      <c r="I148" s="32">
        <f t="shared" si="26"/>
        <v>7.28</v>
      </c>
    </row>
    <row r="149" spans="1:9" ht="26.1" customHeight="1" x14ac:dyDescent="0.25">
      <c r="A149" s="34" t="s">
        <v>129</v>
      </c>
      <c r="B149" s="35" t="s">
        <v>244</v>
      </c>
      <c r="C149" s="34" t="s">
        <v>206</v>
      </c>
      <c r="D149" s="34" t="s">
        <v>245</v>
      </c>
      <c r="E149" s="72" t="s">
        <v>196</v>
      </c>
      <c r="F149" s="36" t="s">
        <v>124</v>
      </c>
      <c r="G149" s="37">
        <v>0.01</v>
      </c>
      <c r="H149" s="38">
        <v>926.31219999999996</v>
      </c>
      <c r="I149" s="32">
        <f t="shared" si="26"/>
        <v>9.26</v>
      </c>
    </row>
    <row r="150" spans="1:9" ht="24" customHeight="1" x14ac:dyDescent="0.25">
      <c r="A150" s="34" t="s">
        <v>129</v>
      </c>
      <c r="B150" s="35" t="s">
        <v>246</v>
      </c>
      <c r="C150" s="34" t="s">
        <v>206</v>
      </c>
      <c r="D150" s="34" t="s">
        <v>247</v>
      </c>
      <c r="E150" s="72" t="s">
        <v>132</v>
      </c>
      <c r="F150" s="36" t="s">
        <v>204</v>
      </c>
      <c r="G150" s="37">
        <v>57.323999999999998</v>
      </c>
      <c r="H150" s="38">
        <v>0.39</v>
      </c>
      <c r="I150" s="32">
        <f t="shared" si="26"/>
        <v>22.35</v>
      </c>
    </row>
    <row r="151" spans="1:9" ht="24" customHeight="1" x14ac:dyDescent="0.25">
      <c r="A151" s="34" t="s">
        <v>129</v>
      </c>
      <c r="B151" s="35" t="s">
        <v>248</v>
      </c>
      <c r="C151" s="34" t="s">
        <v>206</v>
      </c>
      <c r="D151" s="34" t="s">
        <v>249</v>
      </c>
      <c r="E151" s="72" t="s">
        <v>196</v>
      </c>
      <c r="F151" s="36" t="s">
        <v>124</v>
      </c>
      <c r="G151" s="37">
        <v>0.01</v>
      </c>
      <c r="H151" s="38">
        <v>50.182499999999997</v>
      </c>
      <c r="I151" s="32">
        <f t="shared" si="26"/>
        <v>0.5</v>
      </c>
    </row>
    <row r="152" spans="1:9" ht="24" customHeight="1" x14ac:dyDescent="0.25">
      <c r="A152" s="34" t="s">
        <v>129</v>
      </c>
      <c r="B152" s="35" t="s">
        <v>250</v>
      </c>
      <c r="C152" s="34" t="s">
        <v>21</v>
      </c>
      <c r="D152" s="34" t="s">
        <v>251</v>
      </c>
      <c r="E152" s="72" t="s">
        <v>132</v>
      </c>
      <c r="F152" s="36" t="s">
        <v>252</v>
      </c>
      <c r="G152" s="37">
        <v>2.2000000000000001E-3</v>
      </c>
      <c r="H152" s="38">
        <v>321.62</v>
      </c>
      <c r="I152" s="32">
        <f t="shared" si="26"/>
        <v>0.7</v>
      </c>
    </row>
    <row r="153" spans="1:9" ht="26.1" customHeight="1" x14ac:dyDescent="0.25">
      <c r="A153" s="34" t="s">
        <v>129</v>
      </c>
      <c r="B153" s="35" t="s">
        <v>253</v>
      </c>
      <c r="C153" s="34" t="s">
        <v>206</v>
      </c>
      <c r="D153" s="34" t="s">
        <v>254</v>
      </c>
      <c r="E153" s="72" t="s">
        <v>196</v>
      </c>
      <c r="F153" s="36" t="s">
        <v>124</v>
      </c>
      <c r="G153" s="37">
        <v>0.01</v>
      </c>
      <c r="H153" s="38">
        <v>43.959800000000001</v>
      </c>
      <c r="I153" s="32">
        <f t="shared" si="26"/>
        <v>0.43</v>
      </c>
    </row>
    <row r="154" spans="1:9" ht="24" customHeight="1" x14ac:dyDescent="0.25">
      <c r="A154" s="34" t="s">
        <v>129</v>
      </c>
      <c r="B154" s="35" t="s">
        <v>255</v>
      </c>
      <c r="C154" s="34" t="s">
        <v>206</v>
      </c>
      <c r="D154" s="34" t="s">
        <v>256</v>
      </c>
      <c r="E154" s="72" t="s">
        <v>132</v>
      </c>
      <c r="F154" s="36" t="s">
        <v>37</v>
      </c>
      <c r="G154" s="37">
        <v>6.3700000000000007E-2</v>
      </c>
      <c r="H154" s="38">
        <v>52</v>
      </c>
      <c r="I154" s="32">
        <f t="shared" si="26"/>
        <v>3.31</v>
      </c>
    </row>
    <row r="155" spans="1:9" ht="24" customHeight="1" x14ac:dyDescent="0.25">
      <c r="A155" s="34" t="s">
        <v>129</v>
      </c>
      <c r="B155" s="35" t="s">
        <v>257</v>
      </c>
      <c r="C155" s="34" t="s">
        <v>206</v>
      </c>
      <c r="D155" s="34" t="s">
        <v>258</v>
      </c>
      <c r="E155" s="72" t="s">
        <v>132</v>
      </c>
      <c r="F155" s="36" t="s">
        <v>259</v>
      </c>
      <c r="G155" s="37">
        <v>8</v>
      </c>
      <c r="H155" s="38">
        <v>3.9542000000000002</v>
      </c>
      <c r="I155" s="32">
        <f t="shared" si="26"/>
        <v>31.63</v>
      </c>
    </row>
    <row r="156" spans="1:9" ht="24" customHeight="1" x14ac:dyDescent="0.25">
      <c r="A156" s="34" t="s">
        <v>129</v>
      </c>
      <c r="B156" s="35" t="s">
        <v>260</v>
      </c>
      <c r="C156" s="34" t="s">
        <v>206</v>
      </c>
      <c r="D156" s="34" t="s">
        <v>261</v>
      </c>
      <c r="E156" s="72" t="s">
        <v>132</v>
      </c>
      <c r="F156" s="36" t="s">
        <v>37</v>
      </c>
      <c r="G156" s="37">
        <v>6.3700000000000007E-2</v>
      </c>
      <c r="H156" s="38">
        <v>52</v>
      </c>
      <c r="I156" s="32">
        <f t="shared" si="26"/>
        <v>3.31</v>
      </c>
    </row>
    <row r="157" spans="1:9" ht="24" customHeight="1" x14ac:dyDescent="0.25">
      <c r="A157" s="34" t="s">
        <v>129</v>
      </c>
      <c r="B157" s="35" t="s">
        <v>262</v>
      </c>
      <c r="C157" s="34" t="s">
        <v>206</v>
      </c>
      <c r="D157" s="34" t="s">
        <v>263</v>
      </c>
      <c r="E157" s="72" t="s">
        <v>196</v>
      </c>
      <c r="F157" s="36" t="s">
        <v>124</v>
      </c>
      <c r="G157" s="37">
        <v>0.01</v>
      </c>
      <c r="H157" s="38">
        <v>314.98039999999997</v>
      </c>
      <c r="I157" s="32">
        <f t="shared" si="26"/>
        <v>3.14</v>
      </c>
    </row>
    <row r="158" spans="1:9" ht="24" customHeight="1" x14ac:dyDescent="0.25">
      <c r="A158" s="34" t="s">
        <v>129</v>
      </c>
      <c r="B158" s="35" t="s">
        <v>264</v>
      </c>
      <c r="C158" s="34" t="s">
        <v>206</v>
      </c>
      <c r="D158" s="34" t="s">
        <v>265</v>
      </c>
      <c r="E158" s="72" t="s">
        <v>132</v>
      </c>
      <c r="F158" s="36" t="s">
        <v>37</v>
      </c>
      <c r="G158" s="37">
        <v>0.33119999999999999</v>
      </c>
      <c r="H158" s="38">
        <v>50</v>
      </c>
      <c r="I158" s="32">
        <f t="shared" si="26"/>
        <v>16.559999999999999</v>
      </c>
    </row>
    <row r="159" spans="1:9" ht="26.1" customHeight="1" x14ac:dyDescent="0.25">
      <c r="A159" s="34" t="s">
        <v>129</v>
      </c>
      <c r="B159" s="35" t="s">
        <v>266</v>
      </c>
      <c r="C159" s="34" t="s">
        <v>206</v>
      </c>
      <c r="D159" s="34" t="s">
        <v>267</v>
      </c>
      <c r="E159" s="72" t="s">
        <v>196</v>
      </c>
      <c r="F159" s="36" t="s">
        <v>124</v>
      </c>
      <c r="G159" s="37">
        <v>5.3E-3</v>
      </c>
      <c r="H159" s="38">
        <v>217.70570000000001</v>
      </c>
      <c r="I159" s="32">
        <f t="shared" si="26"/>
        <v>1.1499999999999999</v>
      </c>
    </row>
    <row r="160" spans="1:9" ht="26.1" customHeight="1" x14ac:dyDescent="0.25">
      <c r="A160" s="34" t="s">
        <v>129</v>
      </c>
      <c r="B160" s="35" t="s">
        <v>268</v>
      </c>
      <c r="C160" s="34" t="s">
        <v>122</v>
      </c>
      <c r="D160" s="34" t="s">
        <v>269</v>
      </c>
      <c r="E160" s="72" t="s">
        <v>132</v>
      </c>
      <c r="F160" s="36" t="s">
        <v>169</v>
      </c>
      <c r="G160" s="37">
        <v>6.4500000000000002E-2</v>
      </c>
      <c r="H160" s="38">
        <v>3.78</v>
      </c>
      <c r="I160" s="32">
        <f t="shared" si="26"/>
        <v>0.24</v>
      </c>
    </row>
    <row r="161" spans="1:9" ht="26.1" customHeight="1" x14ac:dyDescent="0.25">
      <c r="A161" s="34" t="s">
        <v>129</v>
      </c>
      <c r="B161" s="35" t="s">
        <v>270</v>
      </c>
      <c r="C161" s="34" t="s">
        <v>206</v>
      </c>
      <c r="D161" s="34" t="s">
        <v>271</v>
      </c>
      <c r="E161" s="72" t="s">
        <v>196</v>
      </c>
      <c r="F161" s="36" t="s">
        <v>124</v>
      </c>
      <c r="G161" s="37">
        <v>0.01</v>
      </c>
      <c r="H161" s="38">
        <v>150.48679999999999</v>
      </c>
      <c r="I161" s="32">
        <f t="shared" si="26"/>
        <v>1.5</v>
      </c>
    </row>
    <row r="162" spans="1:9" ht="26.1" customHeight="1" thickBot="1" x14ac:dyDescent="0.3">
      <c r="A162" s="34" t="s">
        <v>129</v>
      </c>
      <c r="B162" s="35" t="s">
        <v>266</v>
      </c>
      <c r="C162" s="34" t="s">
        <v>206</v>
      </c>
      <c r="D162" s="34" t="s">
        <v>267</v>
      </c>
      <c r="E162" s="72" t="s">
        <v>196</v>
      </c>
      <c r="F162" s="36" t="s">
        <v>124</v>
      </c>
      <c r="G162" s="37">
        <v>2.7099999999999999E-2</v>
      </c>
      <c r="H162" s="38">
        <v>217.70570000000001</v>
      </c>
      <c r="I162" s="32">
        <f t="shared" si="26"/>
        <v>5.89</v>
      </c>
    </row>
    <row r="163" spans="1:9" ht="0.9" customHeight="1" thickTop="1" x14ac:dyDescent="0.25">
      <c r="A163" s="33"/>
      <c r="B163" s="33"/>
      <c r="C163" s="33"/>
      <c r="D163" s="33"/>
      <c r="E163" s="33"/>
      <c r="F163" s="33"/>
      <c r="G163" s="33"/>
      <c r="H163" s="33"/>
      <c r="I163" s="33"/>
    </row>
    <row r="164" spans="1:9" ht="18" customHeight="1" x14ac:dyDescent="0.25">
      <c r="A164" s="20" t="s">
        <v>93</v>
      </c>
      <c r="B164" s="21" t="s">
        <v>10</v>
      </c>
      <c r="C164" s="20" t="s">
        <v>11</v>
      </c>
      <c r="D164" s="20" t="s">
        <v>12</v>
      </c>
      <c r="E164" s="68" t="s">
        <v>117</v>
      </c>
      <c r="F164" s="22" t="s">
        <v>13</v>
      </c>
      <c r="G164" s="21" t="s">
        <v>14</v>
      </c>
      <c r="H164" s="21" t="s">
        <v>15</v>
      </c>
      <c r="I164" s="21" t="s">
        <v>17</v>
      </c>
    </row>
    <row r="165" spans="1:9" ht="24" customHeight="1" x14ac:dyDescent="0.25">
      <c r="A165" s="23" t="s">
        <v>118</v>
      </c>
      <c r="B165" s="24" t="s">
        <v>94</v>
      </c>
      <c r="C165" s="23" t="s">
        <v>21</v>
      </c>
      <c r="D165" s="23" t="s">
        <v>95</v>
      </c>
      <c r="E165" s="69" t="s">
        <v>119</v>
      </c>
      <c r="F165" s="25" t="s">
        <v>60</v>
      </c>
      <c r="G165" s="26">
        <v>1</v>
      </c>
      <c r="H165" s="27">
        <v>315.74</v>
      </c>
      <c r="I165" s="27">
        <f>SUM(I166:I173)</f>
        <v>315.74</v>
      </c>
    </row>
    <row r="166" spans="1:9" ht="24" customHeight="1" x14ac:dyDescent="0.25">
      <c r="A166" s="28" t="s">
        <v>120</v>
      </c>
      <c r="B166" s="29" t="s">
        <v>272</v>
      </c>
      <c r="C166" s="28" t="s">
        <v>122</v>
      </c>
      <c r="D166" s="28" t="s">
        <v>273</v>
      </c>
      <c r="E166" s="70" t="s">
        <v>119</v>
      </c>
      <c r="F166" s="30" t="s">
        <v>124</v>
      </c>
      <c r="G166" s="31">
        <v>2.2919999999999998</v>
      </c>
      <c r="H166" s="32">
        <f t="shared" ref="H166:H167" si="27">VLOOKUP(B166,$B$211:$I$768,7,0)</f>
        <v>28.82</v>
      </c>
      <c r="I166" s="32">
        <f t="shared" ref="I166:I172" si="28">TRUNC(H166*G166,2)</f>
        <v>66.05</v>
      </c>
    </row>
    <row r="167" spans="1:9" ht="26.1" customHeight="1" x14ac:dyDescent="0.25">
      <c r="A167" s="28" t="s">
        <v>120</v>
      </c>
      <c r="B167" s="29" t="s">
        <v>274</v>
      </c>
      <c r="C167" s="28" t="s">
        <v>122</v>
      </c>
      <c r="D167" s="28" t="s">
        <v>275</v>
      </c>
      <c r="E167" s="70" t="s">
        <v>119</v>
      </c>
      <c r="F167" s="30" t="s">
        <v>124</v>
      </c>
      <c r="G167" s="31">
        <v>1.8828</v>
      </c>
      <c r="H167" s="32">
        <f t="shared" si="27"/>
        <v>22.95</v>
      </c>
      <c r="I167" s="32">
        <f t="shared" si="28"/>
        <v>43.21</v>
      </c>
    </row>
    <row r="168" spans="1:9" ht="26.1" customHeight="1" x14ac:dyDescent="0.25">
      <c r="A168" s="34" t="s">
        <v>129</v>
      </c>
      <c r="B168" s="35" t="s">
        <v>276</v>
      </c>
      <c r="C168" s="34" t="s">
        <v>21</v>
      </c>
      <c r="D168" s="34" t="s">
        <v>277</v>
      </c>
      <c r="E168" s="72" t="s">
        <v>132</v>
      </c>
      <c r="F168" s="36" t="s">
        <v>60</v>
      </c>
      <c r="G168" s="37">
        <v>3.4380000000000002</v>
      </c>
      <c r="H168" s="38">
        <v>50.25</v>
      </c>
      <c r="I168" s="32">
        <f t="shared" si="28"/>
        <v>172.75</v>
      </c>
    </row>
    <row r="169" spans="1:9" ht="39" customHeight="1" x14ac:dyDescent="0.25">
      <c r="A169" s="34" t="s">
        <v>129</v>
      </c>
      <c r="B169" s="35" t="s">
        <v>278</v>
      </c>
      <c r="C169" s="34" t="s">
        <v>122</v>
      </c>
      <c r="D169" s="34" t="s">
        <v>279</v>
      </c>
      <c r="E169" s="72" t="s">
        <v>132</v>
      </c>
      <c r="F169" s="36" t="s">
        <v>191</v>
      </c>
      <c r="G169" s="37">
        <v>4.3639999999999999</v>
      </c>
      <c r="H169" s="38">
        <v>0.87</v>
      </c>
      <c r="I169" s="32">
        <f t="shared" si="28"/>
        <v>3.79</v>
      </c>
    </row>
    <row r="170" spans="1:9" ht="39" customHeight="1" x14ac:dyDescent="0.25">
      <c r="A170" s="34" t="s">
        <v>129</v>
      </c>
      <c r="B170" s="35" t="s">
        <v>280</v>
      </c>
      <c r="C170" s="34" t="s">
        <v>21</v>
      </c>
      <c r="D170" s="34" t="s">
        <v>281</v>
      </c>
      <c r="E170" s="72" t="s">
        <v>132</v>
      </c>
      <c r="F170" s="36" t="s">
        <v>30</v>
      </c>
      <c r="G170" s="37">
        <v>2.1819999999999999</v>
      </c>
      <c r="H170" s="38">
        <v>13.61</v>
      </c>
      <c r="I170" s="32">
        <f t="shared" si="28"/>
        <v>29.69</v>
      </c>
    </row>
    <row r="171" spans="1:9" ht="26.1" customHeight="1" x14ac:dyDescent="0.25">
      <c r="A171" s="34" t="s">
        <v>129</v>
      </c>
      <c r="B171" s="35" t="s">
        <v>282</v>
      </c>
      <c r="C171" s="34" t="s">
        <v>122</v>
      </c>
      <c r="D171" s="34" t="s">
        <v>283</v>
      </c>
      <c r="E171" s="72" t="s">
        <v>132</v>
      </c>
      <c r="F171" s="36" t="s">
        <v>155</v>
      </c>
      <c r="G171" s="37">
        <v>1E-3</v>
      </c>
      <c r="H171" s="38">
        <v>35.25</v>
      </c>
      <c r="I171" s="32">
        <f t="shared" si="28"/>
        <v>0.03</v>
      </c>
    </row>
    <row r="172" spans="1:9" ht="26.1" customHeight="1" thickBot="1" x14ac:dyDescent="0.3">
      <c r="A172" s="34" t="s">
        <v>129</v>
      </c>
      <c r="B172" s="35" t="s">
        <v>284</v>
      </c>
      <c r="C172" s="34" t="s">
        <v>122</v>
      </c>
      <c r="D172" s="34" t="s">
        <v>285</v>
      </c>
      <c r="E172" s="72" t="s">
        <v>132</v>
      </c>
      <c r="F172" s="36" t="s">
        <v>155</v>
      </c>
      <c r="G172" s="37">
        <v>4.0000000000000001E-3</v>
      </c>
      <c r="H172" s="38">
        <v>55.69</v>
      </c>
      <c r="I172" s="32">
        <f t="shared" si="28"/>
        <v>0.22</v>
      </c>
    </row>
    <row r="173" spans="1:9" ht="0.9" customHeight="1" thickTop="1" x14ac:dyDescent="0.25">
      <c r="A173" s="33"/>
      <c r="B173" s="33"/>
      <c r="C173" s="33"/>
      <c r="D173" s="33"/>
      <c r="E173" s="33"/>
      <c r="F173" s="33"/>
      <c r="G173" s="33"/>
      <c r="H173" s="33"/>
      <c r="I173" s="33"/>
    </row>
    <row r="174" spans="1:9" ht="18" customHeight="1" x14ac:dyDescent="0.25">
      <c r="A174" s="20" t="s">
        <v>96</v>
      </c>
      <c r="B174" s="21" t="s">
        <v>10</v>
      </c>
      <c r="C174" s="20" t="s">
        <v>11</v>
      </c>
      <c r="D174" s="20" t="s">
        <v>12</v>
      </c>
      <c r="E174" s="68" t="s">
        <v>117</v>
      </c>
      <c r="F174" s="22" t="s">
        <v>13</v>
      </c>
      <c r="G174" s="21" t="s">
        <v>14</v>
      </c>
      <c r="H174" s="21" t="s">
        <v>15</v>
      </c>
      <c r="I174" s="21" t="s">
        <v>17</v>
      </c>
    </row>
    <row r="175" spans="1:9" ht="24" customHeight="1" x14ac:dyDescent="0.25">
      <c r="A175" s="23" t="s">
        <v>118</v>
      </c>
      <c r="B175" s="24" t="s">
        <v>97</v>
      </c>
      <c r="C175" s="23" t="s">
        <v>21</v>
      </c>
      <c r="D175" s="23" t="s">
        <v>98</v>
      </c>
      <c r="E175" s="69" t="s">
        <v>119</v>
      </c>
      <c r="F175" s="25" t="s">
        <v>30</v>
      </c>
      <c r="G175" s="26">
        <v>1</v>
      </c>
      <c r="H175" s="27">
        <v>18.100000000000001</v>
      </c>
      <c r="I175" s="27">
        <f>SUM(I176:I178)</f>
        <v>18.100000000000001</v>
      </c>
    </row>
    <row r="176" spans="1:9" ht="24" customHeight="1" x14ac:dyDescent="0.25">
      <c r="A176" s="28" t="s">
        <v>120</v>
      </c>
      <c r="B176" s="29" t="s">
        <v>272</v>
      </c>
      <c r="C176" s="28" t="s">
        <v>122</v>
      </c>
      <c r="D176" s="28" t="s">
        <v>273</v>
      </c>
      <c r="E176" s="70" t="s">
        <v>119</v>
      </c>
      <c r="F176" s="30" t="s">
        <v>124</v>
      </c>
      <c r="G176" s="31">
        <v>0.21299999999999999</v>
      </c>
      <c r="H176" s="32">
        <f>VLOOKUP(B176,$B$211:$I$768,7,0)</f>
        <v>28.82</v>
      </c>
      <c r="I176" s="32">
        <f t="shared" ref="I176:I177" si="29">TRUNC(H176*G176,2)</f>
        <v>6.13</v>
      </c>
    </row>
    <row r="177" spans="1:9" ht="26.1" customHeight="1" thickBot="1" x14ac:dyDescent="0.3">
      <c r="A177" s="34" t="s">
        <v>129</v>
      </c>
      <c r="B177" s="35" t="s">
        <v>286</v>
      </c>
      <c r="C177" s="34" t="s">
        <v>21</v>
      </c>
      <c r="D177" s="34" t="s">
        <v>287</v>
      </c>
      <c r="E177" s="72" t="s">
        <v>132</v>
      </c>
      <c r="F177" s="36" t="s">
        <v>30</v>
      </c>
      <c r="G177" s="37">
        <v>1</v>
      </c>
      <c r="H177" s="38">
        <v>11.97</v>
      </c>
      <c r="I177" s="32">
        <f t="shared" si="29"/>
        <v>11.97</v>
      </c>
    </row>
    <row r="178" spans="1:9" ht="0.9" customHeight="1" thickTop="1" x14ac:dyDescent="0.25">
      <c r="A178" s="33"/>
      <c r="B178" s="33"/>
      <c r="C178" s="33"/>
      <c r="D178" s="33"/>
      <c r="E178" s="33"/>
      <c r="F178" s="33"/>
      <c r="G178" s="33"/>
      <c r="H178" s="33"/>
      <c r="I178" s="33"/>
    </row>
    <row r="179" spans="1:9" ht="18" customHeight="1" x14ac:dyDescent="0.25">
      <c r="A179" s="20" t="s">
        <v>99</v>
      </c>
      <c r="B179" s="21" t="s">
        <v>10</v>
      </c>
      <c r="C179" s="20" t="s">
        <v>11</v>
      </c>
      <c r="D179" s="20" t="s">
        <v>12</v>
      </c>
      <c r="E179" s="68" t="s">
        <v>117</v>
      </c>
      <c r="F179" s="22" t="s">
        <v>13</v>
      </c>
      <c r="G179" s="21" t="s">
        <v>14</v>
      </c>
      <c r="H179" s="21" t="s">
        <v>15</v>
      </c>
      <c r="I179" s="21" t="s">
        <v>17</v>
      </c>
    </row>
    <row r="180" spans="1:9" ht="26.1" customHeight="1" x14ac:dyDescent="0.25">
      <c r="A180" s="23" t="s">
        <v>118</v>
      </c>
      <c r="B180" s="24" t="s">
        <v>100</v>
      </c>
      <c r="C180" s="23" t="s">
        <v>21</v>
      </c>
      <c r="D180" s="23" t="s">
        <v>101</v>
      </c>
      <c r="E180" s="69" t="s">
        <v>119</v>
      </c>
      <c r="F180" s="25" t="s">
        <v>30</v>
      </c>
      <c r="G180" s="26">
        <v>1</v>
      </c>
      <c r="H180" s="27">
        <v>211.78</v>
      </c>
      <c r="I180" s="27">
        <f>SUM(I181:I185)</f>
        <v>211.78</v>
      </c>
    </row>
    <row r="181" spans="1:9" ht="24" customHeight="1" x14ac:dyDescent="0.25">
      <c r="A181" s="28" t="s">
        <v>120</v>
      </c>
      <c r="B181" s="29" t="s">
        <v>134</v>
      </c>
      <c r="C181" s="28" t="s">
        <v>122</v>
      </c>
      <c r="D181" s="28" t="s">
        <v>135</v>
      </c>
      <c r="E181" s="70" t="s">
        <v>119</v>
      </c>
      <c r="F181" s="30" t="s">
        <v>124</v>
      </c>
      <c r="G181" s="31">
        <v>0.5</v>
      </c>
      <c r="H181" s="32">
        <f t="shared" ref="H181:H182" si="30">VLOOKUP(B181,$B$211:$I$768,7,0)</f>
        <v>29.01</v>
      </c>
      <c r="I181" s="32">
        <f t="shared" ref="I181:I184" si="31">TRUNC(H181*G181,2)</f>
        <v>14.5</v>
      </c>
    </row>
    <row r="182" spans="1:9" ht="24" customHeight="1" x14ac:dyDescent="0.25">
      <c r="A182" s="28" t="s">
        <v>120</v>
      </c>
      <c r="B182" s="29" t="s">
        <v>136</v>
      </c>
      <c r="C182" s="28" t="s">
        <v>122</v>
      </c>
      <c r="D182" s="28" t="s">
        <v>137</v>
      </c>
      <c r="E182" s="70" t="s">
        <v>119</v>
      </c>
      <c r="F182" s="30" t="s">
        <v>124</v>
      </c>
      <c r="G182" s="31">
        <v>1</v>
      </c>
      <c r="H182" s="32">
        <f t="shared" si="30"/>
        <v>22.21</v>
      </c>
      <c r="I182" s="32">
        <f t="shared" si="31"/>
        <v>22.21</v>
      </c>
    </row>
    <row r="183" spans="1:9" ht="26.1" customHeight="1" x14ac:dyDescent="0.25">
      <c r="A183" s="34" t="s">
        <v>129</v>
      </c>
      <c r="B183" s="35" t="s">
        <v>288</v>
      </c>
      <c r="C183" s="34" t="s">
        <v>206</v>
      </c>
      <c r="D183" s="34" t="s">
        <v>289</v>
      </c>
      <c r="E183" s="72" t="s">
        <v>196</v>
      </c>
      <c r="F183" s="36" t="s">
        <v>124</v>
      </c>
      <c r="G183" s="37">
        <v>0.28520000000000001</v>
      </c>
      <c r="H183" s="38">
        <v>99.63</v>
      </c>
      <c r="I183" s="32">
        <f t="shared" si="31"/>
        <v>28.41</v>
      </c>
    </row>
    <row r="184" spans="1:9" ht="26.1" customHeight="1" thickBot="1" x14ac:dyDescent="0.3">
      <c r="A184" s="34" t="s">
        <v>129</v>
      </c>
      <c r="B184" s="35" t="s">
        <v>290</v>
      </c>
      <c r="C184" s="34" t="s">
        <v>21</v>
      </c>
      <c r="D184" s="34" t="s">
        <v>291</v>
      </c>
      <c r="E184" s="72" t="s">
        <v>132</v>
      </c>
      <c r="F184" s="36" t="s">
        <v>50</v>
      </c>
      <c r="G184" s="37">
        <v>0.4</v>
      </c>
      <c r="H184" s="38">
        <v>366.65</v>
      </c>
      <c r="I184" s="32">
        <f t="shared" si="31"/>
        <v>146.66</v>
      </c>
    </row>
    <row r="185" spans="1:9" ht="0.9" customHeight="1" thickTop="1" x14ac:dyDescent="0.25">
      <c r="A185" s="33"/>
      <c r="B185" s="33"/>
      <c r="C185" s="33"/>
      <c r="D185" s="33"/>
      <c r="E185" s="33"/>
      <c r="F185" s="33"/>
      <c r="G185" s="33"/>
      <c r="H185" s="33"/>
      <c r="I185" s="33"/>
    </row>
    <row r="186" spans="1:9" ht="18" customHeight="1" x14ac:dyDescent="0.25">
      <c r="A186" s="20" t="s">
        <v>102</v>
      </c>
      <c r="B186" s="21" t="s">
        <v>10</v>
      </c>
      <c r="C186" s="20" t="s">
        <v>11</v>
      </c>
      <c r="D186" s="20" t="s">
        <v>12</v>
      </c>
      <c r="E186" s="68" t="s">
        <v>117</v>
      </c>
      <c r="F186" s="22" t="s">
        <v>13</v>
      </c>
      <c r="G186" s="21" t="s">
        <v>14</v>
      </c>
      <c r="H186" s="21" t="s">
        <v>15</v>
      </c>
      <c r="I186" s="21" t="s">
        <v>17</v>
      </c>
    </row>
    <row r="187" spans="1:9" ht="24" customHeight="1" x14ac:dyDescent="0.25">
      <c r="A187" s="23" t="s">
        <v>118</v>
      </c>
      <c r="B187" s="24" t="s">
        <v>103</v>
      </c>
      <c r="C187" s="23" t="s">
        <v>21</v>
      </c>
      <c r="D187" s="23" t="s">
        <v>104</v>
      </c>
      <c r="E187" s="69" t="s">
        <v>119</v>
      </c>
      <c r="F187" s="25" t="s">
        <v>30</v>
      </c>
      <c r="G187" s="26">
        <v>1</v>
      </c>
      <c r="H187" s="27">
        <v>268.86</v>
      </c>
      <c r="I187" s="27">
        <f>SUM(I188:I191)</f>
        <v>268.86</v>
      </c>
    </row>
    <row r="188" spans="1:9" ht="24" customHeight="1" x14ac:dyDescent="0.25">
      <c r="A188" s="28" t="s">
        <v>120</v>
      </c>
      <c r="B188" s="29" t="s">
        <v>136</v>
      </c>
      <c r="C188" s="28" t="s">
        <v>122</v>
      </c>
      <c r="D188" s="28" t="s">
        <v>137</v>
      </c>
      <c r="E188" s="70" t="s">
        <v>119</v>
      </c>
      <c r="F188" s="30" t="s">
        <v>124</v>
      </c>
      <c r="G188" s="31">
        <v>0.5</v>
      </c>
      <c r="H188" s="32">
        <f t="shared" ref="H188:H189" si="32">VLOOKUP(B188,$B$211:$I$768,7,0)</f>
        <v>22.21</v>
      </c>
      <c r="I188" s="32">
        <f t="shared" ref="I188:I191" si="33">TRUNC(H188*G188,2)</f>
        <v>11.1</v>
      </c>
    </row>
    <row r="189" spans="1:9" ht="24" customHeight="1" x14ac:dyDescent="0.25">
      <c r="A189" s="28" t="s">
        <v>120</v>
      </c>
      <c r="B189" s="29" t="s">
        <v>134</v>
      </c>
      <c r="C189" s="28" t="s">
        <v>122</v>
      </c>
      <c r="D189" s="28" t="s">
        <v>135</v>
      </c>
      <c r="E189" s="70" t="s">
        <v>119</v>
      </c>
      <c r="F189" s="30" t="s">
        <v>124</v>
      </c>
      <c r="G189" s="31">
        <v>0.5</v>
      </c>
      <c r="H189" s="32">
        <f t="shared" si="32"/>
        <v>29.01</v>
      </c>
      <c r="I189" s="32">
        <f t="shared" si="33"/>
        <v>14.5</v>
      </c>
    </row>
    <row r="190" spans="1:9" ht="39" customHeight="1" x14ac:dyDescent="0.25">
      <c r="A190" s="34" t="s">
        <v>129</v>
      </c>
      <c r="B190" s="35" t="s">
        <v>292</v>
      </c>
      <c r="C190" s="34" t="s">
        <v>21</v>
      </c>
      <c r="D190" s="34" t="s">
        <v>293</v>
      </c>
      <c r="E190" s="72" t="s">
        <v>132</v>
      </c>
      <c r="F190" s="36" t="s">
        <v>30</v>
      </c>
      <c r="G190" s="37">
        <v>1</v>
      </c>
      <c r="H190" s="38">
        <v>219.38</v>
      </c>
      <c r="I190" s="32">
        <f t="shared" si="33"/>
        <v>219.38</v>
      </c>
    </row>
    <row r="191" spans="1:9" ht="26.1" customHeight="1" thickBot="1" x14ac:dyDescent="0.3">
      <c r="A191" s="34" t="s">
        <v>129</v>
      </c>
      <c r="B191" s="35" t="s">
        <v>294</v>
      </c>
      <c r="C191" s="34" t="s">
        <v>122</v>
      </c>
      <c r="D191" s="34" t="s">
        <v>295</v>
      </c>
      <c r="E191" s="72" t="s">
        <v>132</v>
      </c>
      <c r="F191" s="36" t="s">
        <v>191</v>
      </c>
      <c r="G191" s="37">
        <v>12</v>
      </c>
      <c r="H191" s="38">
        <v>1.99</v>
      </c>
      <c r="I191" s="32">
        <f t="shared" si="33"/>
        <v>23.88</v>
      </c>
    </row>
    <row r="192" spans="1:9" ht="0.9" customHeight="1" thickTop="1" x14ac:dyDescent="0.25">
      <c r="A192" s="33"/>
      <c r="B192" s="33"/>
      <c r="C192" s="33"/>
      <c r="D192" s="33"/>
      <c r="E192" s="33"/>
      <c r="F192" s="33"/>
      <c r="G192" s="33"/>
      <c r="H192" s="33"/>
      <c r="I192" s="33"/>
    </row>
    <row r="193" spans="1:9" ht="18" customHeight="1" x14ac:dyDescent="0.25">
      <c r="A193" s="20" t="s">
        <v>105</v>
      </c>
      <c r="B193" s="21" t="s">
        <v>10</v>
      </c>
      <c r="C193" s="20" t="s">
        <v>11</v>
      </c>
      <c r="D193" s="20" t="s">
        <v>12</v>
      </c>
      <c r="E193" s="68" t="s">
        <v>117</v>
      </c>
      <c r="F193" s="22" t="s">
        <v>13</v>
      </c>
      <c r="G193" s="21" t="s">
        <v>14</v>
      </c>
      <c r="H193" s="21" t="s">
        <v>15</v>
      </c>
      <c r="I193" s="21" t="s">
        <v>17</v>
      </c>
    </row>
    <row r="194" spans="1:9" ht="24" customHeight="1" x14ac:dyDescent="0.25">
      <c r="A194" s="23" t="s">
        <v>118</v>
      </c>
      <c r="B194" s="24" t="s">
        <v>106</v>
      </c>
      <c r="C194" s="23" t="s">
        <v>21</v>
      </c>
      <c r="D194" s="23" t="s">
        <v>107</v>
      </c>
      <c r="E194" s="69" t="s">
        <v>119</v>
      </c>
      <c r="F194" s="25" t="s">
        <v>30</v>
      </c>
      <c r="G194" s="26">
        <v>1</v>
      </c>
      <c r="H194" s="27">
        <v>1511.01</v>
      </c>
      <c r="I194" s="27">
        <f>SUM(I195:I197)</f>
        <v>1511.01</v>
      </c>
    </row>
    <row r="195" spans="1:9" ht="24" customHeight="1" x14ac:dyDescent="0.25">
      <c r="A195" s="28" t="s">
        <v>120</v>
      </c>
      <c r="B195" s="29" t="s">
        <v>272</v>
      </c>
      <c r="C195" s="28" t="s">
        <v>122</v>
      </c>
      <c r="D195" s="28" t="s">
        <v>273</v>
      </c>
      <c r="E195" s="70" t="s">
        <v>119</v>
      </c>
      <c r="F195" s="30" t="s">
        <v>124</v>
      </c>
      <c r="G195" s="31">
        <v>0.2</v>
      </c>
      <c r="H195" s="32">
        <f>VLOOKUP(B195,$B$211:$I$768,7,0)</f>
        <v>28.82</v>
      </c>
      <c r="I195" s="32">
        <f t="shared" ref="I195:I197" si="34">TRUNC(H195*G195,2)</f>
        <v>5.76</v>
      </c>
    </row>
    <row r="196" spans="1:9" ht="39" customHeight="1" x14ac:dyDescent="0.25">
      <c r="A196" s="34" t="s">
        <v>129</v>
      </c>
      <c r="B196" s="35" t="s">
        <v>296</v>
      </c>
      <c r="C196" s="34" t="s">
        <v>21</v>
      </c>
      <c r="D196" s="34" t="s">
        <v>297</v>
      </c>
      <c r="E196" s="72" t="s">
        <v>132</v>
      </c>
      <c r="F196" s="36" t="s">
        <v>30</v>
      </c>
      <c r="G196" s="37">
        <v>1</v>
      </c>
      <c r="H196" s="38">
        <v>1497.29</v>
      </c>
      <c r="I196" s="32">
        <f t="shared" si="34"/>
        <v>1497.29</v>
      </c>
    </row>
    <row r="197" spans="1:9" ht="26.1" customHeight="1" thickBot="1" x14ac:dyDescent="0.3">
      <c r="A197" s="34" t="s">
        <v>129</v>
      </c>
      <c r="B197" s="35" t="s">
        <v>294</v>
      </c>
      <c r="C197" s="34" t="s">
        <v>122</v>
      </c>
      <c r="D197" s="34" t="s">
        <v>295</v>
      </c>
      <c r="E197" s="72" t="s">
        <v>132</v>
      </c>
      <c r="F197" s="36" t="s">
        <v>191</v>
      </c>
      <c r="G197" s="37">
        <v>4</v>
      </c>
      <c r="H197" s="38">
        <v>1.99</v>
      </c>
      <c r="I197" s="32">
        <f t="shared" si="34"/>
        <v>7.96</v>
      </c>
    </row>
    <row r="198" spans="1:9" ht="0.9" customHeight="1" thickTop="1" x14ac:dyDescent="0.25">
      <c r="A198" s="33"/>
      <c r="B198" s="33"/>
      <c r="C198" s="33"/>
      <c r="D198" s="33"/>
      <c r="E198" s="33"/>
      <c r="F198" s="33"/>
      <c r="G198" s="33"/>
      <c r="H198" s="33"/>
      <c r="I198" s="33"/>
    </row>
    <row r="199" spans="1:9" ht="18" customHeight="1" x14ac:dyDescent="0.25">
      <c r="A199" s="20" t="s">
        <v>108</v>
      </c>
      <c r="B199" s="21" t="s">
        <v>10</v>
      </c>
      <c r="C199" s="20" t="s">
        <v>11</v>
      </c>
      <c r="D199" s="20" t="s">
        <v>12</v>
      </c>
      <c r="E199" s="68" t="s">
        <v>117</v>
      </c>
      <c r="F199" s="22" t="s">
        <v>13</v>
      </c>
      <c r="G199" s="21" t="s">
        <v>14</v>
      </c>
      <c r="H199" s="21" t="s">
        <v>15</v>
      </c>
      <c r="I199" s="21" t="s">
        <v>17</v>
      </c>
    </row>
    <row r="200" spans="1:9" ht="24" customHeight="1" x14ac:dyDescent="0.25">
      <c r="A200" s="23" t="s">
        <v>118</v>
      </c>
      <c r="B200" s="24" t="s">
        <v>109</v>
      </c>
      <c r="C200" s="23" t="s">
        <v>21</v>
      </c>
      <c r="D200" s="23" t="s">
        <v>110</v>
      </c>
      <c r="E200" s="69" t="s">
        <v>119</v>
      </c>
      <c r="F200" s="25" t="s">
        <v>30</v>
      </c>
      <c r="G200" s="26">
        <v>1</v>
      </c>
      <c r="H200" s="27">
        <v>16.63</v>
      </c>
      <c r="I200" s="27">
        <f>SUM(I201:I203)</f>
        <v>16.63</v>
      </c>
    </row>
    <row r="201" spans="1:9" ht="24" customHeight="1" x14ac:dyDescent="0.25">
      <c r="A201" s="28" t="s">
        <v>120</v>
      </c>
      <c r="B201" s="29" t="s">
        <v>136</v>
      </c>
      <c r="C201" s="28" t="s">
        <v>122</v>
      </c>
      <c r="D201" s="28" t="s">
        <v>137</v>
      </c>
      <c r="E201" s="70" t="s">
        <v>119</v>
      </c>
      <c r="F201" s="30" t="s">
        <v>124</v>
      </c>
      <c r="G201" s="31">
        <v>0.32</v>
      </c>
      <c r="H201" s="32">
        <f>VLOOKUP(B201,$B$211:$I$768,7,0)</f>
        <v>22.21</v>
      </c>
      <c r="I201" s="32">
        <f t="shared" ref="I201:I202" si="35">TRUNC(H201*G201,2)</f>
        <v>7.1</v>
      </c>
    </row>
    <row r="202" spans="1:9" ht="26.1" customHeight="1" thickBot="1" x14ac:dyDescent="0.3">
      <c r="A202" s="34" t="s">
        <v>129</v>
      </c>
      <c r="B202" s="35" t="s">
        <v>298</v>
      </c>
      <c r="C202" s="34" t="s">
        <v>299</v>
      </c>
      <c r="D202" s="34" t="s">
        <v>300</v>
      </c>
      <c r="E202" s="72" t="s">
        <v>132</v>
      </c>
      <c r="F202" s="36" t="s">
        <v>191</v>
      </c>
      <c r="G202" s="37">
        <v>1</v>
      </c>
      <c r="H202" s="38">
        <v>9.5299999999999994</v>
      </c>
      <c r="I202" s="32">
        <f t="shared" si="35"/>
        <v>9.5299999999999994</v>
      </c>
    </row>
    <row r="203" spans="1:9" ht="0.9" customHeight="1" thickTop="1" x14ac:dyDescent="0.25">
      <c r="A203" s="33"/>
      <c r="B203" s="33"/>
      <c r="C203" s="33"/>
      <c r="D203" s="33"/>
      <c r="E203" s="33"/>
      <c r="F203" s="33"/>
      <c r="G203" s="33"/>
      <c r="H203" s="33"/>
      <c r="I203" s="33"/>
    </row>
    <row r="204" spans="1:9" ht="18" customHeight="1" x14ac:dyDescent="0.25">
      <c r="A204" s="20" t="s">
        <v>111</v>
      </c>
      <c r="B204" s="21" t="s">
        <v>10</v>
      </c>
      <c r="C204" s="20" t="s">
        <v>11</v>
      </c>
      <c r="D204" s="20" t="s">
        <v>12</v>
      </c>
      <c r="E204" s="68" t="s">
        <v>117</v>
      </c>
      <c r="F204" s="22" t="s">
        <v>13</v>
      </c>
      <c r="G204" s="21" t="s">
        <v>14</v>
      </c>
      <c r="H204" s="21" t="s">
        <v>15</v>
      </c>
      <c r="I204" s="21" t="s">
        <v>17</v>
      </c>
    </row>
    <row r="205" spans="1:9" ht="24" customHeight="1" x14ac:dyDescent="0.25">
      <c r="A205" s="23" t="s">
        <v>118</v>
      </c>
      <c r="B205" s="24" t="s">
        <v>112</v>
      </c>
      <c r="C205" s="23" t="s">
        <v>21</v>
      </c>
      <c r="D205" s="23" t="s">
        <v>113</v>
      </c>
      <c r="E205" s="69" t="s">
        <v>119</v>
      </c>
      <c r="F205" s="25" t="s">
        <v>60</v>
      </c>
      <c r="G205" s="26">
        <v>1</v>
      </c>
      <c r="H205" s="27">
        <v>78.39</v>
      </c>
      <c r="I205" s="27">
        <f>SUM(I206:I208)</f>
        <v>78.39</v>
      </c>
    </row>
    <row r="206" spans="1:9" ht="24" customHeight="1" x14ac:dyDescent="0.25">
      <c r="A206" s="28" t="s">
        <v>120</v>
      </c>
      <c r="B206" s="29" t="s">
        <v>134</v>
      </c>
      <c r="C206" s="28" t="s">
        <v>122</v>
      </c>
      <c r="D206" s="28" t="s">
        <v>135</v>
      </c>
      <c r="E206" s="70" t="s">
        <v>119</v>
      </c>
      <c r="F206" s="30" t="s">
        <v>124</v>
      </c>
      <c r="G206" s="31">
        <v>0.02</v>
      </c>
      <c r="H206" s="32">
        <f>VLOOKUP(B206,$B$211:$I$768,7,0)</f>
        <v>29.01</v>
      </c>
      <c r="I206" s="32">
        <f t="shared" ref="I206:I208" si="36">TRUNC(H206*G206,2)</f>
        <v>0.57999999999999996</v>
      </c>
    </row>
    <row r="207" spans="1:9" ht="26.1" customHeight="1" x14ac:dyDescent="0.25">
      <c r="A207" s="34" t="s">
        <v>129</v>
      </c>
      <c r="B207" s="35" t="s">
        <v>301</v>
      </c>
      <c r="C207" s="34" t="s">
        <v>21</v>
      </c>
      <c r="D207" s="34" t="s">
        <v>302</v>
      </c>
      <c r="E207" s="72" t="s">
        <v>132</v>
      </c>
      <c r="F207" s="36" t="s">
        <v>60</v>
      </c>
      <c r="G207" s="37">
        <v>1</v>
      </c>
      <c r="H207" s="38">
        <v>49.81</v>
      </c>
      <c r="I207" s="32">
        <f t="shared" si="36"/>
        <v>49.81</v>
      </c>
    </row>
    <row r="208" spans="1:9" ht="39" customHeight="1" thickBot="1" x14ac:dyDescent="0.3">
      <c r="A208" s="34" t="s">
        <v>129</v>
      </c>
      <c r="B208" s="35" t="s">
        <v>303</v>
      </c>
      <c r="C208" s="34" t="s">
        <v>122</v>
      </c>
      <c r="D208" s="34" t="s">
        <v>304</v>
      </c>
      <c r="E208" s="72" t="s">
        <v>132</v>
      </c>
      <c r="F208" s="36" t="s">
        <v>191</v>
      </c>
      <c r="G208" s="37">
        <v>100</v>
      </c>
      <c r="H208" s="38">
        <v>0.28000000000000003</v>
      </c>
      <c r="I208" s="32">
        <f t="shared" si="36"/>
        <v>28</v>
      </c>
    </row>
    <row r="209" spans="1:9" ht="0.9" customHeight="1" thickTop="1" x14ac:dyDescent="0.25">
      <c r="A209" s="33"/>
      <c r="B209" s="33"/>
      <c r="C209" s="33"/>
      <c r="D209" s="33"/>
      <c r="E209" s="33"/>
      <c r="F209" s="33"/>
      <c r="G209" s="33"/>
      <c r="H209" s="33"/>
      <c r="I209" s="33"/>
    </row>
    <row r="210" spans="1:9" ht="50.1" customHeight="1" x14ac:dyDescent="0.25">
      <c r="A210" s="88" t="s">
        <v>305</v>
      </c>
      <c r="B210" s="88"/>
      <c r="C210" s="88"/>
      <c r="D210" s="88"/>
      <c r="E210" s="88"/>
      <c r="F210" s="88"/>
      <c r="G210" s="88"/>
      <c r="H210" s="88"/>
      <c r="I210" s="88"/>
    </row>
    <row r="211" spans="1:9" ht="18" customHeight="1" x14ac:dyDescent="0.25">
      <c r="A211" s="20"/>
      <c r="B211" s="21" t="s">
        <v>10</v>
      </c>
      <c r="C211" s="20" t="s">
        <v>11</v>
      </c>
      <c r="D211" s="20" t="s">
        <v>12</v>
      </c>
      <c r="E211" s="68" t="s">
        <v>117</v>
      </c>
      <c r="F211" s="22" t="s">
        <v>13</v>
      </c>
      <c r="G211" s="21" t="s">
        <v>14</v>
      </c>
      <c r="H211" s="21" t="s">
        <v>15</v>
      </c>
      <c r="I211" s="21" t="s">
        <v>17</v>
      </c>
    </row>
    <row r="212" spans="1:9" ht="26.1" customHeight="1" x14ac:dyDescent="0.25">
      <c r="A212" s="23" t="s">
        <v>118</v>
      </c>
      <c r="B212" s="24" t="s">
        <v>187</v>
      </c>
      <c r="C212" s="23" t="s">
        <v>122</v>
      </c>
      <c r="D212" s="23" t="s">
        <v>188</v>
      </c>
      <c r="E212" s="69" t="s">
        <v>119</v>
      </c>
      <c r="F212" s="25" t="s">
        <v>37</v>
      </c>
      <c r="G212" s="26">
        <v>1</v>
      </c>
      <c r="H212" s="27">
        <v>475.65</v>
      </c>
      <c r="I212" s="27">
        <f>SUM(I213:I215)</f>
        <v>475.65</v>
      </c>
    </row>
    <row r="213" spans="1:9" ht="24" customHeight="1" x14ac:dyDescent="0.25">
      <c r="A213" s="28" t="s">
        <v>120</v>
      </c>
      <c r="B213" s="29" t="s">
        <v>136</v>
      </c>
      <c r="C213" s="28" t="s">
        <v>122</v>
      </c>
      <c r="D213" s="28" t="s">
        <v>137</v>
      </c>
      <c r="E213" s="70" t="s">
        <v>119</v>
      </c>
      <c r="F213" s="30" t="s">
        <v>124</v>
      </c>
      <c r="G213" s="31">
        <v>8.57</v>
      </c>
      <c r="H213" s="32">
        <f>VLOOKUP(B213,$B$217:$I$768,7,0)</f>
        <v>22.21</v>
      </c>
      <c r="I213" s="32">
        <f t="shared" ref="I213:I215" si="37">TRUNC(H213*G213,2)</f>
        <v>190.33</v>
      </c>
    </row>
    <row r="214" spans="1:9" ht="24" customHeight="1" x14ac:dyDescent="0.25">
      <c r="A214" s="34" t="s">
        <v>129</v>
      </c>
      <c r="B214" s="35" t="s">
        <v>306</v>
      </c>
      <c r="C214" s="34" t="s">
        <v>122</v>
      </c>
      <c r="D214" s="34" t="s">
        <v>307</v>
      </c>
      <c r="E214" s="72" t="s">
        <v>132</v>
      </c>
      <c r="F214" s="36" t="s">
        <v>155</v>
      </c>
      <c r="G214" s="37">
        <v>482.96</v>
      </c>
      <c r="H214" s="38">
        <v>0.48</v>
      </c>
      <c r="I214" s="32">
        <f t="shared" si="37"/>
        <v>231.82</v>
      </c>
    </row>
    <row r="215" spans="1:9" ht="26.1" customHeight="1" thickBot="1" x14ac:dyDescent="0.3">
      <c r="A215" s="34" t="s">
        <v>129</v>
      </c>
      <c r="B215" s="35" t="s">
        <v>192</v>
      </c>
      <c r="C215" s="34" t="s">
        <v>122</v>
      </c>
      <c r="D215" s="34" t="s">
        <v>193</v>
      </c>
      <c r="E215" s="72" t="s">
        <v>132</v>
      </c>
      <c r="F215" s="36" t="s">
        <v>37</v>
      </c>
      <c r="G215" s="37">
        <v>1.07</v>
      </c>
      <c r="H215" s="38">
        <v>50</v>
      </c>
      <c r="I215" s="32">
        <f t="shared" si="37"/>
        <v>53.5</v>
      </c>
    </row>
    <row r="216" spans="1:9" ht="0.9" customHeight="1" thickTop="1" x14ac:dyDescent="0.25">
      <c r="A216" s="33"/>
      <c r="B216" s="33"/>
      <c r="C216" s="33"/>
      <c r="D216" s="33"/>
      <c r="E216" s="33"/>
      <c r="F216" s="33"/>
      <c r="G216" s="33"/>
      <c r="H216" s="33"/>
      <c r="I216" s="33"/>
    </row>
    <row r="217" spans="1:9" ht="18" customHeight="1" x14ac:dyDescent="0.25">
      <c r="A217" s="20"/>
      <c r="B217" s="21" t="s">
        <v>10</v>
      </c>
      <c r="C217" s="20" t="s">
        <v>11</v>
      </c>
      <c r="D217" s="20" t="s">
        <v>12</v>
      </c>
      <c r="E217" s="68" t="s">
        <v>117</v>
      </c>
      <c r="F217" s="22" t="s">
        <v>13</v>
      </c>
      <c r="G217" s="21" t="s">
        <v>14</v>
      </c>
      <c r="H217" s="21" t="s">
        <v>15</v>
      </c>
      <c r="I217" s="21" t="s">
        <v>17</v>
      </c>
    </row>
    <row r="218" spans="1:9" ht="26.1" customHeight="1" x14ac:dyDescent="0.25">
      <c r="A218" s="23" t="s">
        <v>118</v>
      </c>
      <c r="B218" s="24" t="s">
        <v>274</v>
      </c>
      <c r="C218" s="23" t="s">
        <v>122</v>
      </c>
      <c r="D218" s="23" t="s">
        <v>275</v>
      </c>
      <c r="E218" s="69" t="s">
        <v>119</v>
      </c>
      <c r="F218" s="25" t="s">
        <v>124</v>
      </c>
      <c r="G218" s="26">
        <v>1</v>
      </c>
      <c r="H218" s="27">
        <v>22.95</v>
      </c>
      <c r="I218" s="27">
        <f>SUM(I219:I226)</f>
        <v>22.95</v>
      </c>
    </row>
    <row r="219" spans="1:9" ht="26.1" customHeight="1" x14ac:dyDescent="0.25">
      <c r="A219" s="28" t="s">
        <v>120</v>
      </c>
      <c r="B219" s="29" t="s">
        <v>308</v>
      </c>
      <c r="C219" s="28" t="s">
        <v>122</v>
      </c>
      <c r="D219" s="28" t="s">
        <v>309</v>
      </c>
      <c r="E219" s="70" t="s">
        <v>119</v>
      </c>
      <c r="F219" s="30" t="s">
        <v>124</v>
      </c>
      <c r="G219" s="31">
        <v>1</v>
      </c>
      <c r="H219" s="32">
        <f>VLOOKUP(B219,$B$228:$I$768,7,0)</f>
        <v>0.15</v>
      </c>
      <c r="I219" s="32">
        <f t="shared" ref="I219:I226" si="38">TRUNC(H219*G219,2)</f>
        <v>0.15</v>
      </c>
    </row>
    <row r="220" spans="1:9" ht="24" customHeight="1" x14ac:dyDescent="0.25">
      <c r="A220" s="34" t="s">
        <v>129</v>
      </c>
      <c r="B220" s="35" t="s">
        <v>310</v>
      </c>
      <c r="C220" s="34" t="s">
        <v>122</v>
      </c>
      <c r="D220" s="34" t="s">
        <v>311</v>
      </c>
      <c r="E220" s="72" t="s">
        <v>312</v>
      </c>
      <c r="F220" s="36" t="s">
        <v>124</v>
      </c>
      <c r="G220" s="37">
        <v>1</v>
      </c>
      <c r="H220" s="38">
        <v>13.75</v>
      </c>
      <c r="I220" s="32">
        <f t="shared" si="38"/>
        <v>13.75</v>
      </c>
    </row>
    <row r="221" spans="1:9" ht="26.1" customHeight="1" x14ac:dyDescent="0.25">
      <c r="A221" s="34" t="s">
        <v>129</v>
      </c>
      <c r="B221" s="35" t="s">
        <v>313</v>
      </c>
      <c r="C221" s="34" t="s">
        <v>122</v>
      </c>
      <c r="D221" s="34" t="s">
        <v>314</v>
      </c>
      <c r="E221" s="72" t="s">
        <v>132</v>
      </c>
      <c r="F221" s="36" t="s">
        <v>124</v>
      </c>
      <c r="G221" s="37">
        <v>1</v>
      </c>
      <c r="H221" s="38">
        <v>1.5</v>
      </c>
      <c r="I221" s="32">
        <f t="shared" si="38"/>
        <v>1.5</v>
      </c>
    </row>
    <row r="222" spans="1:9" ht="26.1" customHeight="1" x14ac:dyDescent="0.25">
      <c r="A222" s="34" t="s">
        <v>129</v>
      </c>
      <c r="B222" s="35" t="s">
        <v>315</v>
      </c>
      <c r="C222" s="34" t="s">
        <v>122</v>
      </c>
      <c r="D222" s="34" t="s">
        <v>316</v>
      </c>
      <c r="E222" s="72" t="s">
        <v>132</v>
      </c>
      <c r="F222" s="36" t="s">
        <v>124</v>
      </c>
      <c r="G222" s="37">
        <v>1</v>
      </c>
      <c r="H222" s="38">
        <v>1.43</v>
      </c>
      <c r="I222" s="32">
        <f t="shared" si="38"/>
        <v>1.43</v>
      </c>
    </row>
    <row r="223" spans="1:9" ht="26.1" customHeight="1" x14ac:dyDescent="0.25">
      <c r="A223" s="34" t="s">
        <v>129</v>
      </c>
      <c r="B223" s="35" t="s">
        <v>317</v>
      </c>
      <c r="C223" s="34" t="s">
        <v>122</v>
      </c>
      <c r="D223" s="34" t="s">
        <v>318</v>
      </c>
      <c r="E223" s="72" t="s">
        <v>132</v>
      </c>
      <c r="F223" s="36" t="s">
        <v>124</v>
      </c>
      <c r="G223" s="37">
        <v>1</v>
      </c>
      <c r="H223" s="38">
        <v>0.08</v>
      </c>
      <c r="I223" s="32">
        <f t="shared" si="38"/>
        <v>0.08</v>
      </c>
    </row>
    <row r="224" spans="1:9" ht="26.1" customHeight="1" x14ac:dyDescent="0.25">
      <c r="A224" s="34" t="s">
        <v>129</v>
      </c>
      <c r="B224" s="35" t="s">
        <v>319</v>
      </c>
      <c r="C224" s="34" t="s">
        <v>122</v>
      </c>
      <c r="D224" s="34" t="s">
        <v>320</v>
      </c>
      <c r="E224" s="72" t="s">
        <v>132</v>
      </c>
      <c r="F224" s="36" t="s">
        <v>124</v>
      </c>
      <c r="G224" s="37">
        <v>1</v>
      </c>
      <c r="H224" s="38">
        <v>0.78</v>
      </c>
      <c r="I224" s="32">
        <f t="shared" si="38"/>
        <v>0.78</v>
      </c>
    </row>
    <row r="225" spans="1:9" ht="26.1" customHeight="1" x14ac:dyDescent="0.25">
      <c r="A225" s="34" t="s">
        <v>129</v>
      </c>
      <c r="B225" s="35" t="s">
        <v>321</v>
      </c>
      <c r="C225" s="34" t="s">
        <v>122</v>
      </c>
      <c r="D225" s="34" t="s">
        <v>322</v>
      </c>
      <c r="E225" s="72" t="s">
        <v>132</v>
      </c>
      <c r="F225" s="36" t="s">
        <v>124</v>
      </c>
      <c r="G225" s="37">
        <v>1</v>
      </c>
      <c r="H225" s="38">
        <v>1.31</v>
      </c>
      <c r="I225" s="32">
        <f t="shared" si="38"/>
        <v>1.31</v>
      </c>
    </row>
    <row r="226" spans="1:9" ht="26.1" customHeight="1" thickBot="1" x14ac:dyDescent="0.3">
      <c r="A226" s="34" t="s">
        <v>129</v>
      </c>
      <c r="B226" s="35" t="s">
        <v>323</v>
      </c>
      <c r="C226" s="34" t="s">
        <v>122</v>
      </c>
      <c r="D226" s="34" t="s">
        <v>324</v>
      </c>
      <c r="E226" s="72" t="s">
        <v>132</v>
      </c>
      <c r="F226" s="36" t="s">
        <v>124</v>
      </c>
      <c r="G226" s="37">
        <v>1</v>
      </c>
      <c r="H226" s="38">
        <v>3.95</v>
      </c>
      <c r="I226" s="32">
        <f t="shared" si="38"/>
        <v>3.95</v>
      </c>
    </row>
    <row r="227" spans="1:9" ht="0.9" customHeight="1" thickTop="1" x14ac:dyDescent="0.25">
      <c r="A227" s="33"/>
      <c r="B227" s="33"/>
      <c r="C227" s="33"/>
      <c r="D227" s="33"/>
      <c r="E227" s="33"/>
      <c r="F227" s="33"/>
      <c r="G227" s="33"/>
      <c r="H227" s="33"/>
      <c r="I227" s="33"/>
    </row>
    <row r="228" spans="1:9" ht="18" customHeight="1" x14ac:dyDescent="0.25">
      <c r="A228" s="20"/>
      <c r="B228" s="21" t="s">
        <v>10</v>
      </c>
      <c r="C228" s="20" t="s">
        <v>11</v>
      </c>
      <c r="D228" s="20" t="s">
        <v>12</v>
      </c>
      <c r="E228" s="68" t="s">
        <v>117</v>
      </c>
      <c r="F228" s="22" t="s">
        <v>13</v>
      </c>
      <c r="G228" s="21" t="s">
        <v>14</v>
      </c>
      <c r="H228" s="21" t="s">
        <v>15</v>
      </c>
      <c r="I228" s="21" t="s">
        <v>17</v>
      </c>
    </row>
    <row r="229" spans="1:9" ht="51.9" customHeight="1" x14ac:dyDescent="0.25">
      <c r="A229" s="23" t="s">
        <v>118</v>
      </c>
      <c r="B229" s="24" t="s">
        <v>325</v>
      </c>
      <c r="C229" s="23" t="s">
        <v>122</v>
      </c>
      <c r="D229" s="23" t="s">
        <v>326</v>
      </c>
      <c r="E229" s="69" t="s">
        <v>140</v>
      </c>
      <c r="F229" s="25" t="s">
        <v>141</v>
      </c>
      <c r="G229" s="26">
        <v>1</v>
      </c>
      <c r="H229" s="27">
        <v>55.37</v>
      </c>
      <c r="I229" s="27">
        <f>SUM(I230:I233)</f>
        <v>55.370000000000005</v>
      </c>
    </row>
    <row r="230" spans="1:9" ht="26.1" customHeight="1" x14ac:dyDescent="0.25">
      <c r="A230" s="28" t="s">
        <v>120</v>
      </c>
      <c r="B230" s="29" t="s">
        <v>327</v>
      </c>
      <c r="C230" s="28" t="s">
        <v>122</v>
      </c>
      <c r="D230" s="28" t="s">
        <v>328</v>
      </c>
      <c r="E230" s="70" t="s">
        <v>119</v>
      </c>
      <c r="F230" s="30" t="s">
        <v>124</v>
      </c>
      <c r="G230" s="31">
        <v>1</v>
      </c>
      <c r="H230" s="32">
        <f>VLOOKUP(B230,$B$235:$I$768,7,0)</f>
        <v>28.26</v>
      </c>
      <c r="I230" s="32">
        <f t="shared" ref="I230:I233" si="39">TRUNC(H230*G230,2)</f>
        <v>28.26</v>
      </c>
    </row>
    <row r="231" spans="1:9" ht="51.9" customHeight="1" x14ac:dyDescent="0.25">
      <c r="A231" s="28" t="s">
        <v>120</v>
      </c>
      <c r="B231" s="29" t="s">
        <v>329</v>
      </c>
      <c r="C231" s="28" t="s">
        <v>122</v>
      </c>
      <c r="D231" s="28" t="s">
        <v>330</v>
      </c>
      <c r="E231" s="70" t="s">
        <v>140</v>
      </c>
      <c r="F231" s="30" t="s">
        <v>124</v>
      </c>
      <c r="G231" s="31">
        <v>1</v>
      </c>
      <c r="H231" s="32">
        <f t="shared" ref="H231:H233" si="40">VLOOKUP(B231,$B$235:$I$768,7,0)</f>
        <v>2.74</v>
      </c>
      <c r="I231" s="32">
        <f t="shared" si="39"/>
        <v>2.74</v>
      </c>
    </row>
    <row r="232" spans="1:9" ht="51.9" customHeight="1" x14ac:dyDescent="0.25">
      <c r="A232" s="28" t="s">
        <v>120</v>
      </c>
      <c r="B232" s="29" t="s">
        <v>331</v>
      </c>
      <c r="C232" s="28" t="s">
        <v>122</v>
      </c>
      <c r="D232" s="28" t="s">
        <v>332</v>
      </c>
      <c r="E232" s="70" t="s">
        <v>140</v>
      </c>
      <c r="F232" s="30" t="s">
        <v>124</v>
      </c>
      <c r="G232" s="31">
        <v>1</v>
      </c>
      <c r="H232" s="32">
        <f t="shared" si="40"/>
        <v>17.59</v>
      </c>
      <c r="I232" s="32">
        <f t="shared" si="39"/>
        <v>17.59</v>
      </c>
    </row>
    <row r="233" spans="1:9" ht="51.9" customHeight="1" thickBot="1" x14ac:dyDescent="0.3">
      <c r="A233" s="28" t="s">
        <v>120</v>
      </c>
      <c r="B233" s="29" t="s">
        <v>333</v>
      </c>
      <c r="C233" s="28" t="s">
        <v>122</v>
      </c>
      <c r="D233" s="28" t="s">
        <v>334</v>
      </c>
      <c r="E233" s="70" t="s">
        <v>140</v>
      </c>
      <c r="F233" s="30" t="s">
        <v>124</v>
      </c>
      <c r="G233" s="31">
        <v>1</v>
      </c>
      <c r="H233" s="32">
        <f t="shared" si="40"/>
        <v>6.78</v>
      </c>
      <c r="I233" s="32">
        <f t="shared" si="39"/>
        <v>6.78</v>
      </c>
    </row>
    <row r="234" spans="1:9" ht="0.9" customHeight="1" thickTop="1" x14ac:dyDescent="0.25">
      <c r="A234" s="33"/>
      <c r="B234" s="33"/>
      <c r="C234" s="33"/>
      <c r="D234" s="33"/>
      <c r="E234" s="33"/>
      <c r="F234" s="33"/>
      <c r="G234" s="33"/>
      <c r="H234" s="33"/>
      <c r="I234" s="33"/>
    </row>
    <row r="235" spans="1:9" ht="18" customHeight="1" x14ac:dyDescent="0.25">
      <c r="A235" s="20"/>
      <c r="B235" s="21" t="s">
        <v>10</v>
      </c>
      <c r="C235" s="20" t="s">
        <v>11</v>
      </c>
      <c r="D235" s="20" t="s">
        <v>12</v>
      </c>
      <c r="E235" s="68" t="s">
        <v>117</v>
      </c>
      <c r="F235" s="22" t="s">
        <v>13</v>
      </c>
      <c r="G235" s="21" t="s">
        <v>14</v>
      </c>
      <c r="H235" s="21" t="s">
        <v>15</v>
      </c>
      <c r="I235" s="21" t="s">
        <v>17</v>
      </c>
    </row>
    <row r="236" spans="1:9" ht="51.9" customHeight="1" x14ac:dyDescent="0.25">
      <c r="A236" s="23" t="s">
        <v>118</v>
      </c>
      <c r="B236" s="24" t="s">
        <v>335</v>
      </c>
      <c r="C236" s="23" t="s">
        <v>122</v>
      </c>
      <c r="D236" s="23" t="s">
        <v>336</v>
      </c>
      <c r="E236" s="69" t="s">
        <v>140</v>
      </c>
      <c r="F236" s="25" t="s">
        <v>144</v>
      </c>
      <c r="G236" s="26">
        <v>1</v>
      </c>
      <c r="H236" s="27">
        <v>152.61000000000001</v>
      </c>
      <c r="I236" s="27">
        <f>SUM(I237:I242)</f>
        <v>152.61000000000001</v>
      </c>
    </row>
    <row r="237" spans="1:9" ht="26.1" customHeight="1" x14ac:dyDescent="0.25">
      <c r="A237" s="28" t="s">
        <v>120</v>
      </c>
      <c r="B237" s="29" t="s">
        <v>327</v>
      </c>
      <c r="C237" s="28" t="s">
        <v>122</v>
      </c>
      <c r="D237" s="28" t="s">
        <v>328</v>
      </c>
      <c r="E237" s="70" t="s">
        <v>119</v>
      </c>
      <c r="F237" s="30" t="s">
        <v>124</v>
      </c>
      <c r="G237" s="31">
        <v>1</v>
      </c>
      <c r="H237" s="32">
        <f>VLOOKUP(B237,$B$243:$I$768,7,0)</f>
        <v>28.26</v>
      </c>
      <c r="I237" s="32">
        <f t="shared" ref="I237:I242" si="41">TRUNC(H237*G237,2)</f>
        <v>28.26</v>
      </c>
    </row>
    <row r="238" spans="1:9" ht="51.9" customHeight="1" x14ac:dyDescent="0.25">
      <c r="A238" s="28" t="s">
        <v>120</v>
      </c>
      <c r="B238" s="29" t="s">
        <v>329</v>
      </c>
      <c r="C238" s="28" t="s">
        <v>122</v>
      </c>
      <c r="D238" s="28" t="s">
        <v>330</v>
      </c>
      <c r="E238" s="70" t="s">
        <v>140</v>
      </c>
      <c r="F238" s="30" t="s">
        <v>124</v>
      </c>
      <c r="G238" s="31">
        <v>1</v>
      </c>
      <c r="H238" s="32">
        <f t="shared" ref="H238:H242" si="42">VLOOKUP(B238,$B$243:$I$768,7,0)</f>
        <v>2.74</v>
      </c>
      <c r="I238" s="32">
        <f t="shared" si="41"/>
        <v>2.74</v>
      </c>
    </row>
    <row r="239" spans="1:9" ht="51.9" customHeight="1" x14ac:dyDescent="0.25">
      <c r="A239" s="28" t="s">
        <v>120</v>
      </c>
      <c r="B239" s="29" t="s">
        <v>333</v>
      </c>
      <c r="C239" s="28" t="s">
        <v>122</v>
      </c>
      <c r="D239" s="28" t="s">
        <v>334</v>
      </c>
      <c r="E239" s="70" t="s">
        <v>140</v>
      </c>
      <c r="F239" s="30" t="s">
        <v>124</v>
      </c>
      <c r="G239" s="31">
        <v>1</v>
      </c>
      <c r="H239" s="32">
        <f t="shared" si="42"/>
        <v>6.78</v>
      </c>
      <c r="I239" s="32">
        <f t="shared" si="41"/>
        <v>6.78</v>
      </c>
    </row>
    <row r="240" spans="1:9" ht="51.9" customHeight="1" x14ac:dyDescent="0.25">
      <c r="A240" s="28" t="s">
        <v>120</v>
      </c>
      <c r="B240" s="29" t="s">
        <v>337</v>
      </c>
      <c r="C240" s="28" t="s">
        <v>122</v>
      </c>
      <c r="D240" s="28" t="s">
        <v>338</v>
      </c>
      <c r="E240" s="70" t="s">
        <v>140</v>
      </c>
      <c r="F240" s="30" t="s">
        <v>124</v>
      </c>
      <c r="G240" s="31">
        <v>1</v>
      </c>
      <c r="H240" s="32">
        <f t="shared" si="42"/>
        <v>31.73</v>
      </c>
      <c r="I240" s="32">
        <f t="shared" si="41"/>
        <v>31.73</v>
      </c>
    </row>
    <row r="241" spans="1:9" ht="51.9" customHeight="1" x14ac:dyDescent="0.25">
      <c r="A241" s="28" t="s">
        <v>120</v>
      </c>
      <c r="B241" s="29" t="s">
        <v>339</v>
      </c>
      <c r="C241" s="28" t="s">
        <v>122</v>
      </c>
      <c r="D241" s="28" t="s">
        <v>340</v>
      </c>
      <c r="E241" s="70" t="s">
        <v>140</v>
      </c>
      <c r="F241" s="30" t="s">
        <v>124</v>
      </c>
      <c r="G241" s="31">
        <v>1</v>
      </c>
      <c r="H241" s="32">
        <f t="shared" si="42"/>
        <v>65.510000000000005</v>
      </c>
      <c r="I241" s="32">
        <f t="shared" si="41"/>
        <v>65.510000000000005</v>
      </c>
    </row>
    <row r="242" spans="1:9" ht="51.9" customHeight="1" thickBot="1" x14ac:dyDescent="0.3">
      <c r="A242" s="28" t="s">
        <v>120</v>
      </c>
      <c r="B242" s="29" t="s">
        <v>331</v>
      </c>
      <c r="C242" s="28" t="s">
        <v>122</v>
      </c>
      <c r="D242" s="28" t="s">
        <v>332</v>
      </c>
      <c r="E242" s="70" t="s">
        <v>140</v>
      </c>
      <c r="F242" s="30" t="s">
        <v>124</v>
      </c>
      <c r="G242" s="31">
        <v>1</v>
      </c>
      <c r="H242" s="32">
        <f t="shared" si="42"/>
        <v>17.59</v>
      </c>
      <c r="I242" s="32">
        <f t="shared" si="41"/>
        <v>17.59</v>
      </c>
    </row>
    <row r="243" spans="1:9" ht="0.9" customHeight="1" thickTop="1" x14ac:dyDescent="0.25">
      <c r="A243" s="33"/>
      <c r="B243" s="33"/>
      <c r="C243" s="33"/>
      <c r="D243" s="33"/>
      <c r="E243" s="33"/>
      <c r="F243" s="33"/>
      <c r="G243" s="33"/>
      <c r="H243" s="33"/>
      <c r="I243" s="33"/>
    </row>
    <row r="244" spans="1:9" ht="18" customHeight="1" x14ac:dyDescent="0.25">
      <c r="A244" s="20"/>
      <c r="B244" s="21" t="s">
        <v>10</v>
      </c>
      <c r="C244" s="20" t="s">
        <v>11</v>
      </c>
      <c r="D244" s="20" t="s">
        <v>12</v>
      </c>
      <c r="E244" s="68" t="s">
        <v>117</v>
      </c>
      <c r="F244" s="22" t="s">
        <v>13</v>
      </c>
      <c r="G244" s="21" t="s">
        <v>14</v>
      </c>
      <c r="H244" s="21" t="s">
        <v>15</v>
      </c>
      <c r="I244" s="21" t="s">
        <v>17</v>
      </c>
    </row>
    <row r="245" spans="1:9" ht="51.9" customHeight="1" x14ac:dyDescent="0.25">
      <c r="A245" s="23" t="s">
        <v>118</v>
      </c>
      <c r="B245" s="24" t="s">
        <v>331</v>
      </c>
      <c r="C245" s="23" t="s">
        <v>122</v>
      </c>
      <c r="D245" s="23" t="s">
        <v>332</v>
      </c>
      <c r="E245" s="69" t="s">
        <v>140</v>
      </c>
      <c r="F245" s="25" t="s">
        <v>124</v>
      </c>
      <c r="G245" s="26">
        <v>1</v>
      </c>
      <c r="H245" s="27">
        <v>17.59</v>
      </c>
      <c r="I245" s="27">
        <f>SUM(I246:I248)</f>
        <v>17.59</v>
      </c>
    </row>
    <row r="246" spans="1:9" ht="51.9" customHeight="1" x14ac:dyDescent="0.25">
      <c r="A246" s="34" t="s">
        <v>129</v>
      </c>
      <c r="B246" s="35" t="s">
        <v>341</v>
      </c>
      <c r="C246" s="34" t="s">
        <v>122</v>
      </c>
      <c r="D246" s="34" t="s">
        <v>342</v>
      </c>
      <c r="E246" s="72" t="s">
        <v>343</v>
      </c>
      <c r="F246" s="36" t="s">
        <v>191</v>
      </c>
      <c r="G246" s="37">
        <v>3.4199999999999998E-5</v>
      </c>
      <c r="H246" s="38">
        <v>433508.09</v>
      </c>
      <c r="I246" s="32">
        <f t="shared" ref="I246:I247" si="43">TRUNC(H246*G246,2)</f>
        <v>14.82</v>
      </c>
    </row>
    <row r="247" spans="1:9" ht="26.1" customHeight="1" thickBot="1" x14ac:dyDescent="0.3">
      <c r="A247" s="34" t="s">
        <v>129</v>
      </c>
      <c r="B247" s="35" t="s">
        <v>344</v>
      </c>
      <c r="C247" s="34" t="s">
        <v>122</v>
      </c>
      <c r="D247" s="34" t="s">
        <v>345</v>
      </c>
      <c r="E247" s="72" t="s">
        <v>343</v>
      </c>
      <c r="F247" s="36" t="s">
        <v>191</v>
      </c>
      <c r="G247" s="37">
        <v>6.0300000000000002E-5</v>
      </c>
      <c r="H247" s="38">
        <v>45943.6</v>
      </c>
      <c r="I247" s="32">
        <f t="shared" si="43"/>
        <v>2.77</v>
      </c>
    </row>
    <row r="248" spans="1:9" ht="0.9" customHeight="1" thickTop="1" x14ac:dyDescent="0.25">
      <c r="A248" s="33"/>
      <c r="B248" s="33"/>
      <c r="C248" s="33"/>
      <c r="D248" s="33"/>
      <c r="E248" s="33"/>
      <c r="F248" s="33"/>
      <c r="G248" s="33"/>
      <c r="H248" s="33"/>
      <c r="I248" s="33"/>
    </row>
    <row r="249" spans="1:9" ht="18" customHeight="1" x14ac:dyDescent="0.25">
      <c r="A249" s="20"/>
      <c r="B249" s="21" t="s">
        <v>10</v>
      </c>
      <c r="C249" s="20" t="s">
        <v>11</v>
      </c>
      <c r="D249" s="20" t="s">
        <v>12</v>
      </c>
      <c r="E249" s="68" t="s">
        <v>117</v>
      </c>
      <c r="F249" s="22" t="s">
        <v>13</v>
      </c>
      <c r="G249" s="21" t="s">
        <v>14</v>
      </c>
      <c r="H249" s="21" t="s">
        <v>15</v>
      </c>
      <c r="I249" s="21" t="s">
        <v>17</v>
      </c>
    </row>
    <row r="250" spans="1:9" ht="51.9" customHeight="1" x14ac:dyDescent="0.25">
      <c r="A250" s="23" t="s">
        <v>118</v>
      </c>
      <c r="B250" s="24" t="s">
        <v>329</v>
      </c>
      <c r="C250" s="23" t="s">
        <v>122</v>
      </c>
      <c r="D250" s="23" t="s">
        <v>330</v>
      </c>
      <c r="E250" s="69" t="s">
        <v>140</v>
      </c>
      <c r="F250" s="25" t="s">
        <v>124</v>
      </c>
      <c r="G250" s="26">
        <v>1</v>
      </c>
      <c r="H250" s="27">
        <v>2.74</v>
      </c>
      <c r="I250" s="27">
        <f>SUM(I251:I253)</f>
        <v>2.74</v>
      </c>
    </row>
    <row r="251" spans="1:9" ht="51.9" customHeight="1" x14ac:dyDescent="0.25">
      <c r="A251" s="34" t="s">
        <v>129</v>
      </c>
      <c r="B251" s="35" t="s">
        <v>341</v>
      </c>
      <c r="C251" s="34" t="s">
        <v>122</v>
      </c>
      <c r="D251" s="34" t="s">
        <v>342</v>
      </c>
      <c r="E251" s="72" t="s">
        <v>343</v>
      </c>
      <c r="F251" s="36" t="s">
        <v>191</v>
      </c>
      <c r="G251" s="37">
        <v>5.6999999999999996E-6</v>
      </c>
      <c r="H251" s="38">
        <v>433508.09</v>
      </c>
      <c r="I251" s="32">
        <f t="shared" ref="I251:I252" si="44">TRUNC(H251*G251,2)</f>
        <v>2.4700000000000002</v>
      </c>
    </row>
    <row r="252" spans="1:9" ht="26.1" customHeight="1" thickBot="1" x14ac:dyDescent="0.3">
      <c r="A252" s="34" t="s">
        <v>129</v>
      </c>
      <c r="B252" s="35" t="s">
        <v>344</v>
      </c>
      <c r="C252" s="34" t="s">
        <v>122</v>
      </c>
      <c r="D252" s="34" t="s">
        <v>345</v>
      </c>
      <c r="E252" s="72" t="s">
        <v>343</v>
      </c>
      <c r="F252" s="36" t="s">
        <v>191</v>
      </c>
      <c r="G252" s="37">
        <v>5.9000000000000003E-6</v>
      </c>
      <c r="H252" s="38">
        <v>45943.6</v>
      </c>
      <c r="I252" s="32">
        <f t="shared" si="44"/>
        <v>0.27</v>
      </c>
    </row>
    <row r="253" spans="1:9" ht="0.9" customHeight="1" thickTop="1" x14ac:dyDescent="0.25">
      <c r="A253" s="33"/>
      <c r="B253" s="33"/>
      <c r="C253" s="33"/>
      <c r="D253" s="33"/>
      <c r="E253" s="33"/>
      <c r="F253" s="33"/>
      <c r="G253" s="33"/>
      <c r="H253" s="33"/>
      <c r="I253" s="33"/>
    </row>
    <row r="254" spans="1:9" ht="18" customHeight="1" x14ac:dyDescent="0.25">
      <c r="A254" s="20"/>
      <c r="B254" s="21" t="s">
        <v>10</v>
      </c>
      <c r="C254" s="20" t="s">
        <v>11</v>
      </c>
      <c r="D254" s="20" t="s">
        <v>12</v>
      </c>
      <c r="E254" s="68" t="s">
        <v>117</v>
      </c>
      <c r="F254" s="22" t="s">
        <v>13</v>
      </c>
      <c r="G254" s="21" t="s">
        <v>14</v>
      </c>
      <c r="H254" s="21" t="s">
        <v>15</v>
      </c>
      <c r="I254" s="21" t="s">
        <v>17</v>
      </c>
    </row>
    <row r="255" spans="1:9" ht="51.9" customHeight="1" x14ac:dyDescent="0.25">
      <c r="A255" s="23" t="s">
        <v>118</v>
      </c>
      <c r="B255" s="24" t="s">
        <v>333</v>
      </c>
      <c r="C255" s="23" t="s">
        <v>122</v>
      </c>
      <c r="D255" s="23" t="s">
        <v>334</v>
      </c>
      <c r="E255" s="69" t="s">
        <v>140</v>
      </c>
      <c r="F255" s="25" t="s">
        <v>124</v>
      </c>
      <c r="G255" s="26">
        <v>1</v>
      </c>
      <c r="H255" s="27">
        <v>6.78</v>
      </c>
      <c r="I255" s="27">
        <f>SUM(I256:I258)</f>
        <v>6.78</v>
      </c>
    </row>
    <row r="256" spans="1:9" ht="51.9" customHeight="1" x14ac:dyDescent="0.25">
      <c r="A256" s="34" t="s">
        <v>129</v>
      </c>
      <c r="B256" s="35" t="s">
        <v>341</v>
      </c>
      <c r="C256" s="34" t="s">
        <v>122</v>
      </c>
      <c r="D256" s="34" t="s">
        <v>342</v>
      </c>
      <c r="E256" s="72" t="s">
        <v>343</v>
      </c>
      <c r="F256" s="36" t="s">
        <v>191</v>
      </c>
      <c r="G256" s="37">
        <v>1.4100000000000001E-5</v>
      </c>
      <c r="H256" s="38">
        <v>433508.09</v>
      </c>
      <c r="I256" s="32">
        <f t="shared" ref="I256:I257" si="45">TRUNC(H256*G256,2)</f>
        <v>6.11</v>
      </c>
    </row>
    <row r="257" spans="1:9" ht="26.1" customHeight="1" thickBot="1" x14ac:dyDescent="0.3">
      <c r="A257" s="34" t="s">
        <v>129</v>
      </c>
      <c r="B257" s="35" t="s">
        <v>344</v>
      </c>
      <c r="C257" s="34" t="s">
        <v>122</v>
      </c>
      <c r="D257" s="34" t="s">
        <v>345</v>
      </c>
      <c r="E257" s="72" t="s">
        <v>343</v>
      </c>
      <c r="F257" s="36" t="s">
        <v>191</v>
      </c>
      <c r="G257" s="37">
        <v>1.4600000000000001E-5</v>
      </c>
      <c r="H257" s="38">
        <v>45943.6</v>
      </c>
      <c r="I257" s="32">
        <f t="shared" si="45"/>
        <v>0.67</v>
      </c>
    </row>
    <row r="258" spans="1:9" ht="0.9" customHeight="1" thickTop="1" x14ac:dyDescent="0.25">
      <c r="A258" s="33"/>
      <c r="B258" s="33"/>
      <c r="C258" s="33"/>
      <c r="D258" s="33"/>
      <c r="E258" s="33"/>
      <c r="F258" s="33"/>
      <c r="G258" s="33"/>
      <c r="H258" s="33"/>
      <c r="I258" s="33"/>
    </row>
    <row r="259" spans="1:9" ht="18" customHeight="1" x14ac:dyDescent="0.25">
      <c r="A259" s="20"/>
      <c r="B259" s="21" t="s">
        <v>10</v>
      </c>
      <c r="C259" s="20" t="s">
        <v>11</v>
      </c>
      <c r="D259" s="20" t="s">
        <v>12</v>
      </c>
      <c r="E259" s="68" t="s">
        <v>117</v>
      </c>
      <c r="F259" s="22" t="s">
        <v>13</v>
      </c>
      <c r="G259" s="21" t="s">
        <v>14</v>
      </c>
      <c r="H259" s="21" t="s">
        <v>15</v>
      </c>
      <c r="I259" s="21" t="s">
        <v>17</v>
      </c>
    </row>
    <row r="260" spans="1:9" ht="51.9" customHeight="1" x14ac:dyDescent="0.25">
      <c r="A260" s="23" t="s">
        <v>118</v>
      </c>
      <c r="B260" s="24" t="s">
        <v>337</v>
      </c>
      <c r="C260" s="23" t="s">
        <v>122</v>
      </c>
      <c r="D260" s="23" t="s">
        <v>338</v>
      </c>
      <c r="E260" s="69" t="s">
        <v>140</v>
      </c>
      <c r="F260" s="25" t="s">
        <v>124</v>
      </c>
      <c r="G260" s="26">
        <v>1</v>
      </c>
      <c r="H260" s="27">
        <v>31.73</v>
      </c>
      <c r="I260" s="27">
        <f>SUM(I261:I263)</f>
        <v>31.729999999999997</v>
      </c>
    </row>
    <row r="261" spans="1:9" ht="26.1" customHeight="1" x14ac:dyDescent="0.25">
      <c r="A261" s="34" t="s">
        <v>129</v>
      </c>
      <c r="B261" s="35" t="s">
        <v>344</v>
      </c>
      <c r="C261" s="34" t="s">
        <v>122</v>
      </c>
      <c r="D261" s="34" t="s">
        <v>345</v>
      </c>
      <c r="E261" s="72" t="s">
        <v>343</v>
      </c>
      <c r="F261" s="36" t="s">
        <v>191</v>
      </c>
      <c r="G261" s="37">
        <v>8.4900000000000004E-5</v>
      </c>
      <c r="H261" s="38">
        <v>45943.6</v>
      </c>
      <c r="I261" s="32">
        <f t="shared" ref="I261:I262" si="46">TRUNC(H261*G261,2)</f>
        <v>3.9</v>
      </c>
    </row>
    <row r="262" spans="1:9" ht="51.9" customHeight="1" thickBot="1" x14ac:dyDescent="0.3">
      <c r="A262" s="34" t="s">
        <v>129</v>
      </c>
      <c r="B262" s="35" t="s">
        <v>341</v>
      </c>
      <c r="C262" s="34" t="s">
        <v>122</v>
      </c>
      <c r="D262" s="34" t="s">
        <v>342</v>
      </c>
      <c r="E262" s="72" t="s">
        <v>343</v>
      </c>
      <c r="F262" s="36" t="s">
        <v>191</v>
      </c>
      <c r="G262" s="37">
        <v>6.4200000000000002E-5</v>
      </c>
      <c r="H262" s="38">
        <v>433508.09</v>
      </c>
      <c r="I262" s="32">
        <f t="shared" si="46"/>
        <v>27.83</v>
      </c>
    </row>
    <row r="263" spans="1:9" ht="0.9" customHeight="1" thickTop="1" x14ac:dyDescent="0.25">
      <c r="A263" s="33"/>
      <c r="B263" s="33"/>
      <c r="C263" s="33"/>
      <c r="D263" s="33"/>
      <c r="E263" s="33"/>
      <c r="F263" s="33"/>
      <c r="G263" s="33"/>
      <c r="H263" s="33"/>
      <c r="I263" s="33"/>
    </row>
    <row r="264" spans="1:9" ht="18" customHeight="1" x14ac:dyDescent="0.25">
      <c r="A264" s="20"/>
      <c r="B264" s="21" t="s">
        <v>10</v>
      </c>
      <c r="C264" s="20" t="s">
        <v>11</v>
      </c>
      <c r="D264" s="20" t="s">
        <v>12</v>
      </c>
      <c r="E264" s="68" t="s">
        <v>117</v>
      </c>
      <c r="F264" s="22" t="s">
        <v>13</v>
      </c>
      <c r="G264" s="21" t="s">
        <v>14</v>
      </c>
      <c r="H264" s="21" t="s">
        <v>15</v>
      </c>
      <c r="I264" s="21" t="s">
        <v>17</v>
      </c>
    </row>
    <row r="265" spans="1:9" ht="51.9" customHeight="1" x14ac:dyDescent="0.25">
      <c r="A265" s="23" t="s">
        <v>118</v>
      </c>
      <c r="B265" s="24" t="s">
        <v>339</v>
      </c>
      <c r="C265" s="23" t="s">
        <v>122</v>
      </c>
      <c r="D265" s="23" t="s">
        <v>340</v>
      </c>
      <c r="E265" s="69" t="s">
        <v>140</v>
      </c>
      <c r="F265" s="25" t="s">
        <v>124</v>
      </c>
      <c r="G265" s="26">
        <v>1</v>
      </c>
      <c r="H265" s="27">
        <v>65.510000000000005</v>
      </c>
      <c r="I265" s="27">
        <f>SUM(I266:I268)</f>
        <v>65.510000000000005</v>
      </c>
    </row>
    <row r="266" spans="1:9" ht="26.1" customHeight="1" thickBot="1" x14ac:dyDescent="0.3">
      <c r="A266" s="34" t="s">
        <v>129</v>
      </c>
      <c r="B266" s="35" t="s">
        <v>346</v>
      </c>
      <c r="C266" s="34" t="s">
        <v>122</v>
      </c>
      <c r="D266" s="34" t="s">
        <v>347</v>
      </c>
      <c r="E266" s="72" t="s">
        <v>132</v>
      </c>
      <c r="F266" s="36" t="s">
        <v>184</v>
      </c>
      <c r="G266" s="37">
        <v>13.62</v>
      </c>
      <c r="H266" s="38">
        <v>4.8099999999999996</v>
      </c>
      <c r="I266" s="32">
        <f>TRUNC(H266*G266,2)</f>
        <v>65.510000000000005</v>
      </c>
    </row>
    <row r="267" spans="1:9" ht="0.9" customHeight="1" thickTop="1" x14ac:dyDescent="0.25">
      <c r="A267" s="33"/>
      <c r="B267" s="33"/>
      <c r="C267" s="33"/>
      <c r="D267" s="33"/>
      <c r="E267" s="33"/>
      <c r="F267" s="33"/>
      <c r="G267" s="33"/>
      <c r="H267" s="33"/>
      <c r="I267" s="33"/>
    </row>
    <row r="268" spans="1:9" ht="18" customHeight="1" x14ac:dyDescent="0.25">
      <c r="A268" s="20"/>
      <c r="B268" s="21" t="s">
        <v>10</v>
      </c>
      <c r="C268" s="20" t="s">
        <v>11</v>
      </c>
      <c r="D268" s="20" t="s">
        <v>12</v>
      </c>
      <c r="E268" s="68" t="s">
        <v>117</v>
      </c>
      <c r="F268" s="22" t="s">
        <v>13</v>
      </c>
      <c r="G268" s="21" t="s">
        <v>14</v>
      </c>
      <c r="H268" s="21" t="s">
        <v>15</v>
      </c>
      <c r="I268" s="21" t="s">
        <v>17</v>
      </c>
    </row>
    <row r="269" spans="1:9" ht="51.9" customHeight="1" x14ac:dyDescent="0.25">
      <c r="A269" s="23" t="s">
        <v>118</v>
      </c>
      <c r="B269" s="24" t="s">
        <v>185</v>
      </c>
      <c r="C269" s="23" t="s">
        <v>122</v>
      </c>
      <c r="D269" s="23" t="s">
        <v>186</v>
      </c>
      <c r="E269" s="69" t="s">
        <v>168</v>
      </c>
      <c r="F269" s="25" t="s">
        <v>37</v>
      </c>
      <c r="G269" s="26">
        <v>1</v>
      </c>
      <c r="H269" s="27">
        <v>7.16</v>
      </c>
      <c r="I269" s="27">
        <f>SUM(I270:I273)</f>
        <v>7.16</v>
      </c>
    </row>
    <row r="270" spans="1:9" ht="51.9" customHeight="1" x14ac:dyDescent="0.25">
      <c r="A270" s="28" t="s">
        <v>120</v>
      </c>
      <c r="B270" s="29" t="s">
        <v>325</v>
      </c>
      <c r="C270" s="28" t="s">
        <v>122</v>
      </c>
      <c r="D270" s="28" t="s">
        <v>326</v>
      </c>
      <c r="E270" s="70" t="s">
        <v>140</v>
      </c>
      <c r="F270" s="30" t="s">
        <v>141</v>
      </c>
      <c r="G270" s="31">
        <v>2.0299999999999999E-2</v>
      </c>
      <c r="H270" s="32">
        <f>VLOOKUP(B270,$B$275:$I$768,7,0)</f>
        <v>55.370000000000005</v>
      </c>
      <c r="I270" s="32">
        <f t="shared" ref="I270:I273" si="47">TRUNC(H270*G270,2)</f>
        <v>1.1200000000000001</v>
      </c>
    </row>
    <row r="271" spans="1:9" ht="39" customHeight="1" x14ac:dyDescent="0.25">
      <c r="A271" s="28" t="s">
        <v>120</v>
      </c>
      <c r="B271" s="29" t="s">
        <v>348</v>
      </c>
      <c r="C271" s="28" t="s">
        <v>122</v>
      </c>
      <c r="D271" s="28" t="s">
        <v>349</v>
      </c>
      <c r="E271" s="70" t="s">
        <v>140</v>
      </c>
      <c r="F271" s="30" t="s">
        <v>144</v>
      </c>
      <c r="G271" s="31">
        <v>8.3000000000000001E-3</v>
      </c>
      <c r="H271" s="32">
        <f>VLOOKUP(B271,$B$275:$I$768,7,0)</f>
        <v>131.07</v>
      </c>
      <c r="I271" s="32">
        <f t="shared" si="47"/>
        <v>1.08</v>
      </c>
    </row>
    <row r="272" spans="1:9" ht="51.9" customHeight="1" x14ac:dyDescent="0.25">
      <c r="A272" s="28" t="s">
        <v>120</v>
      </c>
      <c r="B272" s="29" t="s">
        <v>335</v>
      </c>
      <c r="C272" s="28" t="s">
        <v>122</v>
      </c>
      <c r="D272" s="28" t="s">
        <v>336</v>
      </c>
      <c r="E272" s="70" t="s">
        <v>140</v>
      </c>
      <c r="F272" s="30" t="s">
        <v>144</v>
      </c>
      <c r="G272" s="31">
        <v>2.6700000000000002E-2</v>
      </c>
      <c r="H272" s="32">
        <f>VLOOKUP(B272,$B$275:$I$768,7,0)</f>
        <v>152.61000000000001</v>
      </c>
      <c r="I272" s="32">
        <f t="shared" si="47"/>
        <v>4.07</v>
      </c>
    </row>
    <row r="273" spans="1:9" ht="39" customHeight="1" thickBot="1" x14ac:dyDescent="0.3">
      <c r="A273" s="28" t="s">
        <v>120</v>
      </c>
      <c r="B273" s="29" t="s">
        <v>350</v>
      </c>
      <c r="C273" s="28" t="s">
        <v>122</v>
      </c>
      <c r="D273" s="28" t="s">
        <v>351</v>
      </c>
      <c r="E273" s="70" t="s">
        <v>140</v>
      </c>
      <c r="F273" s="30" t="s">
        <v>141</v>
      </c>
      <c r="G273" s="31">
        <v>1.5100000000000001E-2</v>
      </c>
      <c r="H273" s="32">
        <f>VLOOKUP(B273,$B$275:$I$768,7,0)</f>
        <v>59.42</v>
      </c>
      <c r="I273" s="32">
        <f t="shared" si="47"/>
        <v>0.89</v>
      </c>
    </row>
    <row r="274" spans="1:9" ht="0.9" customHeight="1" thickTop="1" x14ac:dyDescent="0.25">
      <c r="A274" s="33"/>
      <c r="B274" s="33"/>
      <c r="C274" s="33"/>
      <c r="D274" s="33"/>
      <c r="E274" s="33"/>
      <c r="F274" s="33"/>
      <c r="G274" s="33"/>
      <c r="H274" s="33"/>
      <c r="I274" s="33"/>
    </row>
    <row r="275" spans="1:9" ht="18" customHeight="1" x14ac:dyDescent="0.25">
      <c r="A275" s="20"/>
      <c r="B275" s="21" t="s">
        <v>10</v>
      </c>
      <c r="C275" s="20" t="s">
        <v>11</v>
      </c>
      <c r="D275" s="20" t="s">
        <v>12</v>
      </c>
      <c r="E275" s="68" t="s">
        <v>117</v>
      </c>
      <c r="F275" s="22" t="s">
        <v>13</v>
      </c>
      <c r="G275" s="21" t="s">
        <v>14</v>
      </c>
      <c r="H275" s="21" t="s">
        <v>15</v>
      </c>
      <c r="I275" s="21" t="s">
        <v>17</v>
      </c>
    </row>
    <row r="276" spans="1:9" ht="51.9" customHeight="1" x14ac:dyDescent="0.25">
      <c r="A276" s="23" t="s">
        <v>118</v>
      </c>
      <c r="B276" s="24" t="s">
        <v>166</v>
      </c>
      <c r="C276" s="23" t="s">
        <v>122</v>
      </c>
      <c r="D276" s="23" t="s">
        <v>167</v>
      </c>
      <c r="E276" s="69" t="s">
        <v>168</v>
      </c>
      <c r="F276" s="25" t="s">
        <v>169</v>
      </c>
      <c r="G276" s="26">
        <v>1</v>
      </c>
      <c r="H276" s="27">
        <v>4.7699999999999996</v>
      </c>
      <c r="I276" s="27">
        <f>SUM(I277:I280)</f>
        <v>4.7699999999999996</v>
      </c>
    </row>
    <row r="277" spans="1:9" ht="51.9" customHeight="1" x14ac:dyDescent="0.25">
      <c r="A277" s="28" t="s">
        <v>120</v>
      </c>
      <c r="B277" s="29" t="s">
        <v>325</v>
      </c>
      <c r="C277" s="28" t="s">
        <v>122</v>
      </c>
      <c r="D277" s="28" t="s">
        <v>326</v>
      </c>
      <c r="E277" s="70" t="s">
        <v>140</v>
      </c>
      <c r="F277" s="30" t="s">
        <v>141</v>
      </c>
      <c r="G277" s="31">
        <v>1.35E-2</v>
      </c>
      <c r="H277" s="32">
        <f>VLOOKUP(B277,$B$282:$I$768,7,0)</f>
        <v>55.370000000000005</v>
      </c>
      <c r="I277" s="32">
        <f t="shared" ref="I277:I280" si="48">TRUNC(H277*G277,2)</f>
        <v>0.74</v>
      </c>
    </row>
    <row r="278" spans="1:9" ht="51.9" customHeight="1" x14ac:dyDescent="0.25">
      <c r="A278" s="28" t="s">
        <v>120</v>
      </c>
      <c r="B278" s="29" t="s">
        <v>335</v>
      </c>
      <c r="C278" s="28" t="s">
        <v>122</v>
      </c>
      <c r="D278" s="28" t="s">
        <v>336</v>
      </c>
      <c r="E278" s="70" t="s">
        <v>140</v>
      </c>
      <c r="F278" s="30" t="s">
        <v>144</v>
      </c>
      <c r="G278" s="31">
        <v>1.78E-2</v>
      </c>
      <c r="H278" s="32">
        <f t="shared" ref="H278:H280" si="49">VLOOKUP(B278,$B$282:$I$768,7,0)</f>
        <v>152.61000000000001</v>
      </c>
      <c r="I278" s="32">
        <f t="shared" si="48"/>
        <v>2.71</v>
      </c>
    </row>
    <row r="279" spans="1:9" ht="39" customHeight="1" x14ac:dyDescent="0.25">
      <c r="A279" s="28" t="s">
        <v>120</v>
      </c>
      <c r="B279" s="29" t="s">
        <v>348</v>
      </c>
      <c r="C279" s="28" t="s">
        <v>122</v>
      </c>
      <c r="D279" s="28" t="s">
        <v>349</v>
      </c>
      <c r="E279" s="70" t="s">
        <v>140</v>
      </c>
      <c r="F279" s="30" t="s">
        <v>144</v>
      </c>
      <c r="G279" s="31">
        <v>5.5599999999999998E-3</v>
      </c>
      <c r="H279" s="32">
        <f t="shared" si="49"/>
        <v>131.07</v>
      </c>
      <c r="I279" s="32">
        <f t="shared" si="48"/>
        <v>0.72</v>
      </c>
    </row>
    <row r="280" spans="1:9" ht="39" customHeight="1" thickBot="1" x14ac:dyDescent="0.3">
      <c r="A280" s="28" t="s">
        <v>120</v>
      </c>
      <c r="B280" s="29" t="s">
        <v>350</v>
      </c>
      <c r="C280" s="28" t="s">
        <v>122</v>
      </c>
      <c r="D280" s="28" t="s">
        <v>351</v>
      </c>
      <c r="E280" s="70" t="s">
        <v>140</v>
      </c>
      <c r="F280" s="30" t="s">
        <v>141</v>
      </c>
      <c r="G280" s="31">
        <v>1.01E-2</v>
      </c>
      <c r="H280" s="32">
        <f t="shared" si="49"/>
        <v>59.42</v>
      </c>
      <c r="I280" s="32">
        <f t="shared" si="48"/>
        <v>0.6</v>
      </c>
    </row>
    <row r="281" spans="1:9" ht="0.9" customHeight="1" thickTop="1" x14ac:dyDescent="0.25">
      <c r="A281" s="33"/>
      <c r="B281" s="33"/>
      <c r="C281" s="33"/>
      <c r="D281" s="33"/>
      <c r="E281" s="33"/>
      <c r="F281" s="33"/>
      <c r="G281" s="33"/>
      <c r="H281" s="33"/>
      <c r="I281" s="33"/>
    </row>
    <row r="282" spans="1:9" ht="18" customHeight="1" x14ac:dyDescent="0.25">
      <c r="A282" s="20"/>
      <c r="B282" s="21" t="s">
        <v>10</v>
      </c>
      <c r="C282" s="20" t="s">
        <v>11</v>
      </c>
      <c r="D282" s="20" t="s">
        <v>12</v>
      </c>
      <c r="E282" s="68" t="s">
        <v>117</v>
      </c>
      <c r="F282" s="22" t="s">
        <v>13</v>
      </c>
      <c r="G282" s="21" t="s">
        <v>14</v>
      </c>
      <c r="H282" s="21" t="s">
        <v>15</v>
      </c>
      <c r="I282" s="21" t="s">
        <v>17</v>
      </c>
    </row>
    <row r="283" spans="1:9" ht="26.1" customHeight="1" x14ac:dyDescent="0.25">
      <c r="A283" s="23" t="s">
        <v>118</v>
      </c>
      <c r="B283" s="24" t="s">
        <v>308</v>
      </c>
      <c r="C283" s="23" t="s">
        <v>122</v>
      </c>
      <c r="D283" s="23" t="s">
        <v>309</v>
      </c>
      <c r="E283" s="69" t="s">
        <v>119</v>
      </c>
      <c r="F283" s="25" t="s">
        <v>124</v>
      </c>
      <c r="G283" s="26">
        <v>1</v>
      </c>
      <c r="H283" s="27">
        <v>0.15</v>
      </c>
      <c r="I283" s="27">
        <f>SUM(I284:I286)</f>
        <v>0.15</v>
      </c>
    </row>
    <row r="284" spans="1:9" ht="24" customHeight="1" thickBot="1" x14ac:dyDescent="0.3">
      <c r="A284" s="34" t="s">
        <v>129</v>
      </c>
      <c r="B284" s="35" t="s">
        <v>310</v>
      </c>
      <c r="C284" s="34" t="s">
        <v>122</v>
      </c>
      <c r="D284" s="34" t="s">
        <v>311</v>
      </c>
      <c r="E284" s="72" t="s">
        <v>312</v>
      </c>
      <c r="F284" s="36" t="s">
        <v>124</v>
      </c>
      <c r="G284" s="37">
        <v>1.154E-2</v>
      </c>
      <c r="H284" s="38">
        <v>13.75</v>
      </c>
      <c r="I284" s="32">
        <f>TRUNC(H284*G284,2)</f>
        <v>0.15</v>
      </c>
    </row>
    <row r="285" spans="1:9" ht="0.9" customHeight="1" thickTop="1" x14ac:dyDescent="0.25">
      <c r="A285" s="33"/>
      <c r="B285" s="33"/>
      <c r="C285" s="33"/>
      <c r="D285" s="33"/>
      <c r="E285" s="33"/>
      <c r="F285" s="33"/>
      <c r="G285" s="33"/>
      <c r="H285" s="33"/>
      <c r="I285" s="33"/>
    </row>
    <row r="286" spans="1:9" ht="18" customHeight="1" x14ac:dyDescent="0.25">
      <c r="A286" s="20"/>
      <c r="B286" s="21" t="s">
        <v>10</v>
      </c>
      <c r="C286" s="20" t="s">
        <v>11</v>
      </c>
      <c r="D286" s="20" t="s">
        <v>12</v>
      </c>
      <c r="E286" s="68" t="s">
        <v>117</v>
      </c>
      <c r="F286" s="22" t="s">
        <v>13</v>
      </c>
      <c r="G286" s="21" t="s">
        <v>14</v>
      </c>
      <c r="H286" s="21" t="s">
        <v>15</v>
      </c>
      <c r="I286" s="21" t="s">
        <v>17</v>
      </c>
    </row>
    <row r="287" spans="1:9" ht="26.1" customHeight="1" x14ac:dyDescent="0.25">
      <c r="A287" s="23" t="s">
        <v>118</v>
      </c>
      <c r="B287" s="24" t="s">
        <v>352</v>
      </c>
      <c r="C287" s="23" t="s">
        <v>122</v>
      </c>
      <c r="D287" s="23" t="s">
        <v>353</v>
      </c>
      <c r="E287" s="69" t="s">
        <v>119</v>
      </c>
      <c r="F287" s="25" t="s">
        <v>124</v>
      </c>
      <c r="G287" s="26">
        <v>1</v>
      </c>
      <c r="H287" s="27">
        <v>1.62</v>
      </c>
      <c r="I287" s="27">
        <f>SUM(I288:I290)</f>
        <v>1.62</v>
      </c>
    </row>
    <row r="288" spans="1:9" ht="24" customHeight="1" thickBot="1" x14ac:dyDescent="0.3">
      <c r="A288" s="34" t="s">
        <v>129</v>
      </c>
      <c r="B288" s="35" t="s">
        <v>354</v>
      </c>
      <c r="C288" s="34" t="s">
        <v>122</v>
      </c>
      <c r="D288" s="34" t="s">
        <v>355</v>
      </c>
      <c r="E288" s="72" t="s">
        <v>312</v>
      </c>
      <c r="F288" s="36" t="s">
        <v>124</v>
      </c>
      <c r="G288" s="37">
        <v>1.4760000000000001E-2</v>
      </c>
      <c r="H288" s="38">
        <v>110.36</v>
      </c>
      <c r="I288" s="32">
        <f>TRUNC(H288*G288,2)</f>
        <v>1.62</v>
      </c>
    </row>
    <row r="289" spans="1:9" ht="0.9" customHeight="1" thickTop="1" x14ac:dyDescent="0.25">
      <c r="A289" s="33"/>
      <c r="B289" s="33"/>
      <c r="C289" s="33"/>
      <c r="D289" s="33"/>
      <c r="E289" s="33"/>
      <c r="F289" s="33"/>
      <c r="G289" s="33"/>
      <c r="H289" s="33"/>
      <c r="I289" s="33"/>
    </row>
    <row r="290" spans="1:9" ht="18" customHeight="1" x14ac:dyDescent="0.25">
      <c r="A290" s="20"/>
      <c r="B290" s="21" t="s">
        <v>10</v>
      </c>
      <c r="C290" s="20" t="s">
        <v>11</v>
      </c>
      <c r="D290" s="20" t="s">
        <v>12</v>
      </c>
      <c r="E290" s="68" t="s">
        <v>117</v>
      </c>
      <c r="F290" s="22" t="s">
        <v>13</v>
      </c>
      <c r="G290" s="21" t="s">
        <v>14</v>
      </c>
      <c r="H290" s="21" t="s">
        <v>15</v>
      </c>
      <c r="I290" s="21" t="s">
        <v>17</v>
      </c>
    </row>
    <row r="291" spans="1:9" ht="26.1" customHeight="1" x14ac:dyDescent="0.25">
      <c r="A291" s="23" t="s">
        <v>118</v>
      </c>
      <c r="B291" s="24" t="s">
        <v>356</v>
      </c>
      <c r="C291" s="23" t="s">
        <v>122</v>
      </c>
      <c r="D291" s="23" t="s">
        <v>357</v>
      </c>
      <c r="E291" s="69" t="s">
        <v>119</v>
      </c>
      <c r="F291" s="25" t="s">
        <v>124</v>
      </c>
      <c r="G291" s="26">
        <v>1</v>
      </c>
      <c r="H291" s="27">
        <v>1.92</v>
      </c>
      <c r="I291" s="27">
        <f>SUM(I292:I294)</f>
        <v>1.92</v>
      </c>
    </row>
    <row r="292" spans="1:9" ht="24" customHeight="1" thickBot="1" x14ac:dyDescent="0.3">
      <c r="A292" s="34" t="s">
        <v>129</v>
      </c>
      <c r="B292" s="35" t="s">
        <v>358</v>
      </c>
      <c r="C292" s="34" t="s">
        <v>122</v>
      </c>
      <c r="D292" s="34" t="s">
        <v>359</v>
      </c>
      <c r="E292" s="72" t="s">
        <v>312</v>
      </c>
      <c r="F292" s="36" t="s">
        <v>124</v>
      </c>
      <c r="G292" s="37">
        <v>1.4760000000000001E-2</v>
      </c>
      <c r="H292" s="38">
        <v>130.6</v>
      </c>
      <c r="I292" s="32">
        <f>TRUNC(H292*G292,2)</f>
        <v>1.92</v>
      </c>
    </row>
    <row r="293" spans="1:9" ht="0.9" customHeight="1" thickTop="1" x14ac:dyDescent="0.25">
      <c r="A293" s="33"/>
      <c r="B293" s="33"/>
      <c r="C293" s="33"/>
      <c r="D293" s="33"/>
      <c r="E293" s="33"/>
      <c r="F293" s="33"/>
      <c r="G293" s="33"/>
      <c r="H293" s="33"/>
      <c r="I293" s="33"/>
    </row>
    <row r="294" spans="1:9" ht="18" customHeight="1" x14ac:dyDescent="0.25">
      <c r="A294" s="20"/>
      <c r="B294" s="21" t="s">
        <v>10</v>
      </c>
      <c r="C294" s="20" t="s">
        <v>11</v>
      </c>
      <c r="D294" s="20" t="s">
        <v>12</v>
      </c>
      <c r="E294" s="68" t="s">
        <v>117</v>
      </c>
      <c r="F294" s="22" t="s">
        <v>13</v>
      </c>
      <c r="G294" s="21" t="s">
        <v>14</v>
      </c>
      <c r="H294" s="21" t="s">
        <v>15</v>
      </c>
      <c r="I294" s="21" t="s">
        <v>17</v>
      </c>
    </row>
    <row r="295" spans="1:9" ht="26.1" customHeight="1" x14ac:dyDescent="0.25">
      <c r="A295" s="23" t="s">
        <v>118</v>
      </c>
      <c r="B295" s="24" t="s">
        <v>360</v>
      </c>
      <c r="C295" s="23" t="s">
        <v>122</v>
      </c>
      <c r="D295" s="23" t="s">
        <v>361</v>
      </c>
      <c r="E295" s="69" t="s">
        <v>119</v>
      </c>
      <c r="F295" s="25" t="s">
        <v>124</v>
      </c>
      <c r="G295" s="26">
        <v>1</v>
      </c>
      <c r="H295" s="27">
        <v>0.08</v>
      </c>
      <c r="I295" s="27">
        <f>SUM(I296:I298)</f>
        <v>0.08</v>
      </c>
    </row>
    <row r="296" spans="1:9" ht="24" customHeight="1" thickBot="1" x14ac:dyDescent="0.3">
      <c r="A296" s="34" t="s">
        <v>129</v>
      </c>
      <c r="B296" s="35" t="s">
        <v>362</v>
      </c>
      <c r="C296" s="34" t="s">
        <v>122</v>
      </c>
      <c r="D296" s="34" t="s">
        <v>363</v>
      </c>
      <c r="E296" s="72" t="s">
        <v>312</v>
      </c>
      <c r="F296" s="36" t="s">
        <v>124</v>
      </c>
      <c r="G296" s="37">
        <v>5.0899999999999999E-3</v>
      </c>
      <c r="H296" s="38">
        <v>16.89</v>
      </c>
      <c r="I296" s="32">
        <f>TRUNC(H296*G296,2)</f>
        <v>0.08</v>
      </c>
    </row>
    <row r="297" spans="1:9" ht="0.9" customHeight="1" thickTop="1" x14ac:dyDescent="0.25">
      <c r="A297" s="33"/>
      <c r="B297" s="33"/>
      <c r="C297" s="33"/>
      <c r="D297" s="33"/>
      <c r="E297" s="33"/>
      <c r="F297" s="33"/>
      <c r="G297" s="33"/>
      <c r="H297" s="33"/>
      <c r="I297" s="33"/>
    </row>
    <row r="298" spans="1:9" ht="18" customHeight="1" x14ac:dyDescent="0.25">
      <c r="A298" s="20"/>
      <c r="B298" s="21" t="s">
        <v>10</v>
      </c>
      <c r="C298" s="20" t="s">
        <v>11</v>
      </c>
      <c r="D298" s="20" t="s">
        <v>12</v>
      </c>
      <c r="E298" s="68" t="s">
        <v>117</v>
      </c>
      <c r="F298" s="22" t="s">
        <v>13</v>
      </c>
      <c r="G298" s="21" t="s">
        <v>14</v>
      </c>
      <c r="H298" s="21" t="s">
        <v>15</v>
      </c>
      <c r="I298" s="21" t="s">
        <v>17</v>
      </c>
    </row>
    <row r="299" spans="1:9" ht="26.1" customHeight="1" x14ac:dyDescent="0.25">
      <c r="A299" s="23" t="s">
        <v>118</v>
      </c>
      <c r="B299" s="24" t="s">
        <v>364</v>
      </c>
      <c r="C299" s="23" t="s">
        <v>122</v>
      </c>
      <c r="D299" s="23" t="s">
        <v>365</v>
      </c>
      <c r="E299" s="69" t="s">
        <v>119</v>
      </c>
      <c r="F299" s="25" t="s">
        <v>124</v>
      </c>
      <c r="G299" s="26">
        <v>1</v>
      </c>
      <c r="H299" s="27">
        <v>0.89</v>
      </c>
      <c r="I299" s="27">
        <f>SUM(I300:I302)</f>
        <v>0.89</v>
      </c>
    </row>
    <row r="300" spans="1:9" ht="24" customHeight="1" thickBot="1" x14ac:dyDescent="0.3">
      <c r="A300" s="34" t="s">
        <v>129</v>
      </c>
      <c r="B300" s="35" t="s">
        <v>366</v>
      </c>
      <c r="C300" s="34" t="s">
        <v>122</v>
      </c>
      <c r="D300" s="34" t="s">
        <v>367</v>
      </c>
      <c r="E300" s="72" t="s">
        <v>312</v>
      </c>
      <c r="F300" s="36" t="s">
        <v>124</v>
      </c>
      <c r="G300" s="37">
        <v>2.12E-2</v>
      </c>
      <c r="H300" s="38">
        <v>42.18</v>
      </c>
      <c r="I300" s="32">
        <f>TRUNC(H300*G300,2)</f>
        <v>0.89</v>
      </c>
    </row>
    <row r="301" spans="1:9" ht="0.9" customHeight="1" thickTop="1" x14ac:dyDescent="0.25">
      <c r="A301" s="33"/>
      <c r="B301" s="33"/>
      <c r="C301" s="33"/>
      <c r="D301" s="33"/>
      <c r="E301" s="33"/>
      <c r="F301" s="33"/>
      <c r="G301" s="33"/>
      <c r="H301" s="33"/>
      <c r="I301" s="33"/>
    </row>
    <row r="302" spans="1:9" ht="18" customHeight="1" x14ac:dyDescent="0.25">
      <c r="A302" s="20"/>
      <c r="B302" s="21" t="s">
        <v>10</v>
      </c>
      <c r="C302" s="20" t="s">
        <v>11</v>
      </c>
      <c r="D302" s="20" t="s">
        <v>12</v>
      </c>
      <c r="E302" s="68" t="s">
        <v>117</v>
      </c>
      <c r="F302" s="22" t="s">
        <v>13</v>
      </c>
      <c r="G302" s="21" t="s">
        <v>14</v>
      </c>
      <c r="H302" s="21" t="s">
        <v>15</v>
      </c>
      <c r="I302" s="21" t="s">
        <v>17</v>
      </c>
    </row>
    <row r="303" spans="1:9" ht="26.1" customHeight="1" x14ac:dyDescent="0.25">
      <c r="A303" s="23" t="s">
        <v>118</v>
      </c>
      <c r="B303" s="24" t="s">
        <v>368</v>
      </c>
      <c r="C303" s="23" t="s">
        <v>122</v>
      </c>
      <c r="D303" s="23" t="s">
        <v>369</v>
      </c>
      <c r="E303" s="69" t="s">
        <v>119</v>
      </c>
      <c r="F303" s="25" t="s">
        <v>124</v>
      </c>
      <c r="G303" s="26">
        <v>1</v>
      </c>
      <c r="H303" s="27">
        <v>0.1</v>
      </c>
      <c r="I303" s="27">
        <f>SUM(I304:I306)</f>
        <v>0.1</v>
      </c>
    </row>
    <row r="304" spans="1:9" ht="24" customHeight="1" thickBot="1" x14ac:dyDescent="0.3">
      <c r="A304" s="34" t="s">
        <v>129</v>
      </c>
      <c r="B304" s="35" t="s">
        <v>370</v>
      </c>
      <c r="C304" s="34" t="s">
        <v>122</v>
      </c>
      <c r="D304" s="34" t="s">
        <v>371</v>
      </c>
      <c r="E304" s="72" t="s">
        <v>312</v>
      </c>
      <c r="F304" s="36" t="s">
        <v>124</v>
      </c>
      <c r="G304" s="37">
        <v>5.0899999999999999E-3</v>
      </c>
      <c r="H304" s="38">
        <v>20.3</v>
      </c>
      <c r="I304" s="32">
        <f>TRUNC(H304*G304,2)</f>
        <v>0.1</v>
      </c>
    </row>
    <row r="305" spans="1:9" ht="0.9" customHeight="1" thickTop="1" x14ac:dyDescent="0.25">
      <c r="A305" s="33"/>
      <c r="B305" s="33"/>
      <c r="C305" s="33"/>
      <c r="D305" s="33"/>
      <c r="E305" s="33"/>
      <c r="F305" s="33"/>
      <c r="G305" s="33"/>
      <c r="H305" s="33"/>
      <c r="I305" s="33"/>
    </row>
    <row r="306" spans="1:9" ht="18" customHeight="1" x14ac:dyDescent="0.25">
      <c r="A306" s="20"/>
      <c r="B306" s="21" t="s">
        <v>10</v>
      </c>
      <c r="C306" s="20" t="s">
        <v>11</v>
      </c>
      <c r="D306" s="20" t="s">
        <v>12</v>
      </c>
      <c r="E306" s="68" t="s">
        <v>117</v>
      </c>
      <c r="F306" s="22" t="s">
        <v>13</v>
      </c>
      <c r="G306" s="21" t="s">
        <v>14</v>
      </c>
      <c r="H306" s="21" t="s">
        <v>15</v>
      </c>
      <c r="I306" s="21" t="s">
        <v>17</v>
      </c>
    </row>
    <row r="307" spans="1:9" ht="26.1" customHeight="1" x14ac:dyDescent="0.25">
      <c r="A307" s="23" t="s">
        <v>118</v>
      </c>
      <c r="B307" s="24" t="s">
        <v>372</v>
      </c>
      <c r="C307" s="23" t="s">
        <v>122</v>
      </c>
      <c r="D307" s="23" t="s">
        <v>373</v>
      </c>
      <c r="E307" s="69" t="s">
        <v>119</v>
      </c>
      <c r="F307" s="25" t="s">
        <v>124</v>
      </c>
      <c r="G307" s="26">
        <v>1</v>
      </c>
      <c r="H307" s="27">
        <v>0.09</v>
      </c>
      <c r="I307" s="27">
        <f>SUM(I308:I310)</f>
        <v>0.09</v>
      </c>
    </row>
    <row r="308" spans="1:9" ht="24" customHeight="1" thickBot="1" x14ac:dyDescent="0.3">
      <c r="A308" s="34" t="s">
        <v>129</v>
      </c>
      <c r="B308" s="35" t="s">
        <v>374</v>
      </c>
      <c r="C308" s="34" t="s">
        <v>122</v>
      </c>
      <c r="D308" s="34" t="s">
        <v>375</v>
      </c>
      <c r="E308" s="72" t="s">
        <v>312</v>
      </c>
      <c r="F308" s="36" t="s">
        <v>124</v>
      </c>
      <c r="G308" s="37">
        <v>5.0899999999999999E-3</v>
      </c>
      <c r="H308" s="38">
        <v>19.55</v>
      </c>
      <c r="I308" s="32">
        <f>TRUNC(H308*G308,2)</f>
        <v>0.09</v>
      </c>
    </row>
    <row r="309" spans="1:9" ht="0.9" customHeight="1" thickTop="1" x14ac:dyDescent="0.25">
      <c r="A309" s="33"/>
      <c r="B309" s="33"/>
      <c r="C309" s="33"/>
      <c r="D309" s="33"/>
      <c r="E309" s="33"/>
      <c r="F309" s="33"/>
      <c r="G309" s="33"/>
      <c r="H309" s="33"/>
      <c r="I309" s="33"/>
    </row>
    <row r="310" spans="1:9" ht="18" customHeight="1" x14ac:dyDescent="0.25">
      <c r="A310" s="20"/>
      <c r="B310" s="21" t="s">
        <v>10</v>
      </c>
      <c r="C310" s="20" t="s">
        <v>11</v>
      </c>
      <c r="D310" s="20" t="s">
        <v>12</v>
      </c>
      <c r="E310" s="68" t="s">
        <v>117</v>
      </c>
      <c r="F310" s="22" t="s">
        <v>13</v>
      </c>
      <c r="G310" s="21" t="s">
        <v>14</v>
      </c>
      <c r="H310" s="21" t="s">
        <v>15</v>
      </c>
      <c r="I310" s="21" t="s">
        <v>17</v>
      </c>
    </row>
    <row r="311" spans="1:9" ht="26.1" customHeight="1" x14ac:dyDescent="0.25">
      <c r="A311" s="23" t="s">
        <v>118</v>
      </c>
      <c r="B311" s="24" t="s">
        <v>376</v>
      </c>
      <c r="C311" s="23" t="s">
        <v>122</v>
      </c>
      <c r="D311" s="23" t="s">
        <v>377</v>
      </c>
      <c r="E311" s="69" t="s">
        <v>119</v>
      </c>
      <c r="F311" s="25" t="s">
        <v>124</v>
      </c>
      <c r="G311" s="26">
        <v>1</v>
      </c>
      <c r="H311" s="27">
        <v>0.13</v>
      </c>
      <c r="I311" s="27">
        <f>SUM(I312:I314)</f>
        <v>0.13</v>
      </c>
    </row>
    <row r="312" spans="1:9" ht="24" customHeight="1" thickBot="1" x14ac:dyDescent="0.3">
      <c r="A312" s="34" t="s">
        <v>129</v>
      </c>
      <c r="B312" s="35" t="s">
        <v>378</v>
      </c>
      <c r="C312" s="34" t="s">
        <v>122</v>
      </c>
      <c r="D312" s="34" t="s">
        <v>379</v>
      </c>
      <c r="E312" s="72" t="s">
        <v>312</v>
      </c>
      <c r="F312" s="36" t="s">
        <v>124</v>
      </c>
      <c r="G312" s="37">
        <v>8.3099999999999997E-3</v>
      </c>
      <c r="H312" s="38">
        <v>16.12</v>
      </c>
      <c r="I312" s="32">
        <f>TRUNC(H312*G312,2)</f>
        <v>0.13</v>
      </c>
    </row>
    <row r="313" spans="1:9" ht="0.9" customHeight="1" thickTop="1" x14ac:dyDescent="0.25">
      <c r="A313" s="33"/>
      <c r="B313" s="33"/>
      <c r="C313" s="33"/>
      <c r="D313" s="33"/>
      <c r="E313" s="33"/>
      <c r="F313" s="33"/>
      <c r="G313" s="33"/>
      <c r="H313" s="33"/>
      <c r="I313" s="33"/>
    </row>
    <row r="314" spans="1:9" ht="18" customHeight="1" x14ac:dyDescent="0.25">
      <c r="A314" s="20"/>
      <c r="B314" s="21" t="s">
        <v>10</v>
      </c>
      <c r="C314" s="20" t="s">
        <v>11</v>
      </c>
      <c r="D314" s="20" t="s">
        <v>12</v>
      </c>
      <c r="E314" s="68" t="s">
        <v>117</v>
      </c>
      <c r="F314" s="22" t="s">
        <v>13</v>
      </c>
      <c r="G314" s="21" t="s">
        <v>14</v>
      </c>
      <c r="H314" s="21" t="s">
        <v>15</v>
      </c>
      <c r="I314" s="21" t="s">
        <v>17</v>
      </c>
    </row>
    <row r="315" spans="1:9" ht="26.1" customHeight="1" x14ac:dyDescent="0.25">
      <c r="A315" s="23" t="s">
        <v>118</v>
      </c>
      <c r="B315" s="24" t="s">
        <v>380</v>
      </c>
      <c r="C315" s="23" t="s">
        <v>122</v>
      </c>
      <c r="D315" s="23" t="s">
        <v>381</v>
      </c>
      <c r="E315" s="69" t="s">
        <v>119</v>
      </c>
      <c r="F315" s="25" t="s">
        <v>124</v>
      </c>
      <c r="G315" s="26">
        <v>1</v>
      </c>
      <c r="H315" s="27">
        <v>0.13</v>
      </c>
      <c r="I315" s="27">
        <f>SUM(I316:I318)</f>
        <v>0.13</v>
      </c>
    </row>
    <row r="316" spans="1:9" ht="26.1" customHeight="1" thickBot="1" x14ac:dyDescent="0.3">
      <c r="A316" s="34" t="s">
        <v>129</v>
      </c>
      <c r="B316" s="35" t="s">
        <v>382</v>
      </c>
      <c r="C316" s="34" t="s">
        <v>122</v>
      </c>
      <c r="D316" s="34" t="s">
        <v>383</v>
      </c>
      <c r="E316" s="72" t="s">
        <v>312</v>
      </c>
      <c r="F316" s="36" t="s">
        <v>124</v>
      </c>
      <c r="G316" s="37">
        <v>8.3099999999999997E-3</v>
      </c>
      <c r="H316" s="38">
        <v>16.12</v>
      </c>
      <c r="I316" s="32">
        <f>TRUNC(H316*G316,2)</f>
        <v>0.13</v>
      </c>
    </row>
    <row r="317" spans="1:9" ht="0.9" customHeight="1" thickTop="1" x14ac:dyDescent="0.25">
      <c r="A317" s="33"/>
      <c r="B317" s="33"/>
      <c r="C317" s="33"/>
      <c r="D317" s="33"/>
      <c r="E317" s="33"/>
      <c r="F317" s="33"/>
      <c r="G317" s="33"/>
      <c r="H317" s="33"/>
      <c r="I317" s="33"/>
    </row>
    <row r="318" spans="1:9" ht="18" customHeight="1" x14ac:dyDescent="0.25">
      <c r="A318" s="20"/>
      <c r="B318" s="21" t="s">
        <v>10</v>
      </c>
      <c r="C318" s="20" t="s">
        <v>11</v>
      </c>
      <c r="D318" s="20" t="s">
        <v>12</v>
      </c>
      <c r="E318" s="68" t="s">
        <v>117</v>
      </c>
      <c r="F318" s="22" t="s">
        <v>13</v>
      </c>
      <c r="G318" s="21" t="s">
        <v>14</v>
      </c>
      <c r="H318" s="21" t="s">
        <v>15</v>
      </c>
      <c r="I318" s="21" t="s">
        <v>17</v>
      </c>
    </row>
    <row r="319" spans="1:9" ht="26.1" customHeight="1" x14ac:dyDescent="0.25">
      <c r="A319" s="23" t="s">
        <v>118</v>
      </c>
      <c r="B319" s="24" t="s">
        <v>384</v>
      </c>
      <c r="C319" s="23" t="s">
        <v>122</v>
      </c>
      <c r="D319" s="23" t="s">
        <v>385</v>
      </c>
      <c r="E319" s="69" t="s">
        <v>119</v>
      </c>
      <c r="F319" s="25" t="s">
        <v>124</v>
      </c>
      <c r="G319" s="26">
        <v>1</v>
      </c>
      <c r="H319" s="27">
        <v>0.13</v>
      </c>
      <c r="I319" s="27">
        <f>SUM(I320:I322)</f>
        <v>0.13</v>
      </c>
    </row>
    <row r="320" spans="1:9" ht="24" customHeight="1" thickBot="1" x14ac:dyDescent="0.3">
      <c r="A320" s="34" t="s">
        <v>129</v>
      </c>
      <c r="B320" s="35" t="s">
        <v>386</v>
      </c>
      <c r="C320" s="34" t="s">
        <v>122</v>
      </c>
      <c r="D320" s="34" t="s">
        <v>387</v>
      </c>
      <c r="E320" s="72" t="s">
        <v>312</v>
      </c>
      <c r="F320" s="36" t="s">
        <v>124</v>
      </c>
      <c r="G320" s="37">
        <v>8.3099999999999997E-3</v>
      </c>
      <c r="H320" s="38">
        <v>16.12</v>
      </c>
      <c r="I320" s="32">
        <f>TRUNC(H320*G320,2)</f>
        <v>0.13</v>
      </c>
    </row>
    <row r="321" spans="1:9" ht="0.9" customHeight="1" thickTop="1" x14ac:dyDescent="0.25">
      <c r="A321" s="33"/>
      <c r="B321" s="33"/>
      <c r="C321" s="33"/>
      <c r="D321" s="33"/>
      <c r="E321" s="33"/>
      <c r="F321" s="33"/>
      <c r="G321" s="33"/>
      <c r="H321" s="33"/>
      <c r="I321" s="33"/>
    </row>
    <row r="322" spans="1:9" ht="18" customHeight="1" x14ac:dyDescent="0.25">
      <c r="A322" s="20"/>
      <c r="B322" s="21" t="s">
        <v>10</v>
      </c>
      <c r="C322" s="20" t="s">
        <v>11</v>
      </c>
      <c r="D322" s="20" t="s">
        <v>12</v>
      </c>
      <c r="E322" s="68" t="s">
        <v>117</v>
      </c>
      <c r="F322" s="22" t="s">
        <v>13</v>
      </c>
      <c r="G322" s="21" t="s">
        <v>14</v>
      </c>
      <c r="H322" s="21" t="s">
        <v>15</v>
      </c>
      <c r="I322" s="21" t="s">
        <v>17</v>
      </c>
    </row>
    <row r="323" spans="1:9" ht="26.1" customHeight="1" x14ac:dyDescent="0.25">
      <c r="A323" s="23" t="s">
        <v>118</v>
      </c>
      <c r="B323" s="24" t="s">
        <v>388</v>
      </c>
      <c r="C323" s="23" t="s">
        <v>122</v>
      </c>
      <c r="D323" s="23" t="s">
        <v>389</v>
      </c>
      <c r="E323" s="69" t="s">
        <v>119</v>
      </c>
      <c r="F323" s="25" t="s">
        <v>124</v>
      </c>
      <c r="G323" s="26">
        <v>1</v>
      </c>
      <c r="H323" s="27">
        <v>0.13</v>
      </c>
      <c r="I323" s="27">
        <f>SUM(I324:I326)</f>
        <v>0.13</v>
      </c>
    </row>
    <row r="324" spans="1:9" ht="24" customHeight="1" thickBot="1" x14ac:dyDescent="0.3">
      <c r="A324" s="34" t="s">
        <v>129</v>
      </c>
      <c r="B324" s="35" t="s">
        <v>390</v>
      </c>
      <c r="C324" s="34" t="s">
        <v>122</v>
      </c>
      <c r="D324" s="34" t="s">
        <v>391</v>
      </c>
      <c r="E324" s="72" t="s">
        <v>312</v>
      </c>
      <c r="F324" s="36" t="s">
        <v>124</v>
      </c>
      <c r="G324" s="37">
        <v>8.3099999999999997E-3</v>
      </c>
      <c r="H324" s="38">
        <v>16.12</v>
      </c>
      <c r="I324" s="32">
        <f>TRUNC(H324*G324,2)</f>
        <v>0.13</v>
      </c>
    </row>
    <row r="325" spans="1:9" ht="0.9" customHeight="1" thickTop="1" x14ac:dyDescent="0.25">
      <c r="A325" s="33"/>
      <c r="B325" s="33"/>
      <c r="C325" s="33"/>
      <c r="D325" s="33"/>
      <c r="E325" s="33"/>
      <c r="F325" s="33"/>
      <c r="G325" s="33"/>
      <c r="H325" s="33"/>
      <c r="I325" s="33"/>
    </row>
    <row r="326" spans="1:9" ht="18" customHeight="1" x14ac:dyDescent="0.25">
      <c r="A326" s="20"/>
      <c r="B326" s="21" t="s">
        <v>10</v>
      </c>
      <c r="C326" s="20" t="s">
        <v>11</v>
      </c>
      <c r="D326" s="20" t="s">
        <v>12</v>
      </c>
      <c r="E326" s="68" t="s">
        <v>117</v>
      </c>
      <c r="F326" s="22" t="s">
        <v>13</v>
      </c>
      <c r="G326" s="21" t="s">
        <v>14</v>
      </c>
      <c r="H326" s="21" t="s">
        <v>15</v>
      </c>
      <c r="I326" s="21" t="s">
        <v>17</v>
      </c>
    </row>
    <row r="327" spans="1:9" ht="26.1" customHeight="1" x14ac:dyDescent="0.25">
      <c r="A327" s="23" t="s">
        <v>118</v>
      </c>
      <c r="B327" s="24" t="s">
        <v>392</v>
      </c>
      <c r="C327" s="23" t="s">
        <v>122</v>
      </c>
      <c r="D327" s="23" t="s">
        <v>393</v>
      </c>
      <c r="E327" s="69" t="s">
        <v>119</v>
      </c>
      <c r="F327" s="25" t="s">
        <v>124</v>
      </c>
      <c r="G327" s="26">
        <v>1</v>
      </c>
      <c r="H327" s="27">
        <v>0.41</v>
      </c>
      <c r="I327" s="27">
        <f>SUM(I328:I330)</f>
        <v>0.41</v>
      </c>
    </row>
    <row r="328" spans="1:9" ht="24" customHeight="1" thickBot="1" x14ac:dyDescent="0.3">
      <c r="A328" s="34" t="s">
        <v>129</v>
      </c>
      <c r="B328" s="35" t="s">
        <v>394</v>
      </c>
      <c r="C328" s="34" t="s">
        <v>122</v>
      </c>
      <c r="D328" s="34" t="s">
        <v>395</v>
      </c>
      <c r="E328" s="72" t="s">
        <v>312</v>
      </c>
      <c r="F328" s="36" t="s">
        <v>124</v>
      </c>
      <c r="G328" s="37">
        <v>2.12E-2</v>
      </c>
      <c r="H328" s="38">
        <v>19.55</v>
      </c>
      <c r="I328" s="32">
        <f>TRUNC(H328*G328,2)</f>
        <v>0.41</v>
      </c>
    </row>
    <row r="329" spans="1:9" ht="0.9" customHeight="1" thickTop="1" x14ac:dyDescent="0.25">
      <c r="A329" s="33"/>
      <c r="B329" s="33"/>
      <c r="C329" s="33"/>
      <c r="D329" s="33"/>
      <c r="E329" s="33"/>
      <c r="F329" s="33"/>
      <c r="G329" s="33"/>
      <c r="H329" s="33"/>
      <c r="I329" s="33"/>
    </row>
    <row r="330" spans="1:9" ht="18" customHeight="1" x14ac:dyDescent="0.25">
      <c r="A330" s="20"/>
      <c r="B330" s="21" t="s">
        <v>10</v>
      </c>
      <c r="C330" s="20" t="s">
        <v>11</v>
      </c>
      <c r="D330" s="20" t="s">
        <v>12</v>
      </c>
      <c r="E330" s="68" t="s">
        <v>117</v>
      </c>
      <c r="F330" s="22" t="s">
        <v>13</v>
      </c>
      <c r="G330" s="21" t="s">
        <v>14</v>
      </c>
      <c r="H330" s="21" t="s">
        <v>15</v>
      </c>
      <c r="I330" s="21" t="s">
        <v>17</v>
      </c>
    </row>
    <row r="331" spans="1:9" ht="26.1" customHeight="1" x14ac:dyDescent="0.25">
      <c r="A331" s="23" t="s">
        <v>118</v>
      </c>
      <c r="B331" s="24" t="s">
        <v>396</v>
      </c>
      <c r="C331" s="23" t="s">
        <v>122</v>
      </c>
      <c r="D331" s="23" t="s">
        <v>397</v>
      </c>
      <c r="E331" s="69" t="s">
        <v>119</v>
      </c>
      <c r="F331" s="25" t="s">
        <v>124</v>
      </c>
      <c r="G331" s="26">
        <v>1</v>
      </c>
      <c r="H331" s="27">
        <v>0.28000000000000003</v>
      </c>
      <c r="I331" s="27">
        <f>SUM(I332:I334)</f>
        <v>0.28000000000000003</v>
      </c>
    </row>
    <row r="332" spans="1:9" ht="24" customHeight="1" thickBot="1" x14ac:dyDescent="0.3">
      <c r="A332" s="34" t="s">
        <v>129</v>
      </c>
      <c r="B332" s="35" t="s">
        <v>398</v>
      </c>
      <c r="C332" s="34" t="s">
        <v>122</v>
      </c>
      <c r="D332" s="34" t="s">
        <v>399</v>
      </c>
      <c r="E332" s="72" t="s">
        <v>312</v>
      </c>
      <c r="F332" s="36" t="s">
        <v>124</v>
      </c>
      <c r="G332" s="37">
        <v>1.4760000000000001E-2</v>
      </c>
      <c r="H332" s="38">
        <v>19.55</v>
      </c>
      <c r="I332" s="32">
        <f>TRUNC(H332*G332,2)</f>
        <v>0.28000000000000003</v>
      </c>
    </row>
    <row r="333" spans="1:9" ht="0.9" customHeight="1" thickTop="1" x14ac:dyDescent="0.25">
      <c r="A333" s="33"/>
      <c r="B333" s="33"/>
      <c r="C333" s="33"/>
      <c r="D333" s="33"/>
      <c r="E333" s="33"/>
      <c r="F333" s="33"/>
      <c r="G333" s="33"/>
      <c r="H333" s="33"/>
      <c r="I333" s="33"/>
    </row>
    <row r="334" spans="1:9" ht="18" customHeight="1" x14ac:dyDescent="0.25">
      <c r="A334" s="20"/>
      <c r="B334" s="21" t="s">
        <v>10</v>
      </c>
      <c r="C334" s="20" t="s">
        <v>11</v>
      </c>
      <c r="D334" s="20" t="s">
        <v>12</v>
      </c>
      <c r="E334" s="68" t="s">
        <v>117</v>
      </c>
      <c r="F334" s="22" t="s">
        <v>13</v>
      </c>
      <c r="G334" s="21" t="s">
        <v>14</v>
      </c>
      <c r="H334" s="21" t="s">
        <v>15</v>
      </c>
      <c r="I334" s="21" t="s">
        <v>17</v>
      </c>
    </row>
    <row r="335" spans="1:9" ht="26.1" customHeight="1" x14ac:dyDescent="0.25">
      <c r="A335" s="23" t="s">
        <v>118</v>
      </c>
      <c r="B335" s="24" t="s">
        <v>400</v>
      </c>
      <c r="C335" s="23" t="s">
        <v>122</v>
      </c>
      <c r="D335" s="23" t="s">
        <v>401</v>
      </c>
      <c r="E335" s="69" t="s">
        <v>119</v>
      </c>
      <c r="F335" s="25" t="s">
        <v>124</v>
      </c>
      <c r="G335" s="26">
        <v>1</v>
      </c>
      <c r="H335" s="27">
        <v>0.22</v>
      </c>
      <c r="I335" s="27">
        <f>SUM(I336:I338)</f>
        <v>0.22</v>
      </c>
    </row>
    <row r="336" spans="1:9" ht="24" customHeight="1" thickBot="1" x14ac:dyDescent="0.3">
      <c r="A336" s="34" t="s">
        <v>129</v>
      </c>
      <c r="B336" s="35" t="s">
        <v>402</v>
      </c>
      <c r="C336" s="34" t="s">
        <v>122</v>
      </c>
      <c r="D336" s="34" t="s">
        <v>403</v>
      </c>
      <c r="E336" s="72" t="s">
        <v>312</v>
      </c>
      <c r="F336" s="36" t="s">
        <v>124</v>
      </c>
      <c r="G336" s="37">
        <v>1.154E-2</v>
      </c>
      <c r="H336" s="38">
        <v>19.55</v>
      </c>
      <c r="I336" s="32">
        <f>TRUNC(H336*G336,2)</f>
        <v>0.22</v>
      </c>
    </row>
    <row r="337" spans="1:9" ht="0.9" customHeight="1" thickTop="1" x14ac:dyDescent="0.25">
      <c r="A337" s="33"/>
      <c r="B337" s="33"/>
      <c r="C337" s="33"/>
      <c r="D337" s="33"/>
      <c r="E337" s="33"/>
      <c r="F337" s="33"/>
      <c r="G337" s="33"/>
      <c r="H337" s="33"/>
      <c r="I337" s="33"/>
    </row>
    <row r="338" spans="1:9" ht="18" customHeight="1" x14ac:dyDescent="0.25">
      <c r="A338" s="20"/>
      <c r="B338" s="21" t="s">
        <v>10</v>
      </c>
      <c r="C338" s="20" t="s">
        <v>11</v>
      </c>
      <c r="D338" s="20" t="s">
        <v>12</v>
      </c>
      <c r="E338" s="68" t="s">
        <v>117</v>
      </c>
      <c r="F338" s="22" t="s">
        <v>13</v>
      </c>
      <c r="G338" s="21" t="s">
        <v>14</v>
      </c>
      <c r="H338" s="21" t="s">
        <v>15</v>
      </c>
      <c r="I338" s="21" t="s">
        <v>17</v>
      </c>
    </row>
    <row r="339" spans="1:9" ht="26.1" customHeight="1" x14ac:dyDescent="0.25">
      <c r="A339" s="23" t="s">
        <v>118</v>
      </c>
      <c r="B339" s="24" t="s">
        <v>404</v>
      </c>
      <c r="C339" s="23" t="s">
        <v>122</v>
      </c>
      <c r="D339" s="23" t="s">
        <v>405</v>
      </c>
      <c r="E339" s="69" t="s">
        <v>119</v>
      </c>
      <c r="F339" s="25" t="s">
        <v>124</v>
      </c>
      <c r="G339" s="26">
        <v>1</v>
      </c>
      <c r="H339" s="27">
        <v>0.27</v>
      </c>
      <c r="I339" s="27">
        <f>SUM(I340:I342)</f>
        <v>0.27</v>
      </c>
    </row>
    <row r="340" spans="1:9" ht="24" customHeight="1" thickBot="1" x14ac:dyDescent="0.3">
      <c r="A340" s="34" t="s">
        <v>129</v>
      </c>
      <c r="B340" s="35" t="s">
        <v>406</v>
      </c>
      <c r="C340" s="34" t="s">
        <v>122</v>
      </c>
      <c r="D340" s="34" t="s">
        <v>407</v>
      </c>
      <c r="E340" s="72" t="s">
        <v>312</v>
      </c>
      <c r="F340" s="36" t="s">
        <v>124</v>
      </c>
      <c r="G340" s="37">
        <v>2.12E-2</v>
      </c>
      <c r="H340" s="38">
        <v>12.98</v>
      </c>
      <c r="I340" s="32">
        <f>TRUNC(H340*G340,2)</f>
        <v>0.27</v>
      </c>
    </row>
    <row r="341" spans="1:9" ht="0.9" customHeight="1" thickTop="1" x14ac:dyDescent="0.25">
      <c r="A341" s="33"/>
      <c r="B341" s="33"/>
      <c r="C341" s="33"/>
      <c r="D341" s="33"/>
      <c r="E341" s="33"/>
      <c r="F341" s="33"/>
      <c r="G341" s="33"/>
      <c r="H341" s="33"/>
      <c r="I341" s="33"/>
    </row>
    <row r="342" spans="1:9" ht="18" customHeight="1" x14ac:dyDescent="0.25">
      <c r="A342" s="20"/>
      <c r="B342" s="21" t="s">
        <v>10</v>
      </c>
      <c r="C342" s="20" t="s">
        <v>11</v>
      </c>
      <c r="D342" s="20" t="s">
        <v>12</v>
      </c>
      <c r="E342" s="68" t="s">
        <v>117</v>
      </c>
      <c r="F342" s="22" t="s">
        <v>13</v>
      </c>
      <c r="G342" s="21" t="s">
        <v>14</v>
      </c>
      <c r="H342" s="21" t="s">
        <v>15</v>
      </c>
      <c r="I342" s="21" t="s">
        <v>17</v>
      </c>
    </row>
    <row r="343" spans="1:9" ht="26.1" customHeight="1" x14ac:dyDescent="0.25">
      <c r="A343" s="23" t="s">
        <v>118</v>
      </c>
      <c r="B343" s="24" t="s">
        <v>408</v>
      </c>
      <c r="C343" s="23" t="s">
        <v>122</v>
      </c>
      <c r="D343" s="23" t="s">
        <v>409</v>
      </c>
      <c r="E343" s="69" t="s">
        <v>119</v>
      </c>
      <c r="F343" s="25" t="s">
        <v>124</v>
      </c>
      <c r="G343" s="26">
        <v>1</v>
      </c>
      <c r="H343" s="27">
        <v>0.18</v>
      </c>
      <c r="I343" s="27">
        <f>SUM(I344:I346)</f>
        <v>0.18</v>
      </c>
    </row>
    <row r="344" spans="1:9" ht="26.1" customHeight="1" thickBot="1" x14ac:dyDescent="0.3">
      <c r="A344" s="34" t="s">
        <v>129</v>
      </c>
      <c r="B344" s="35" t="s">
        <v>410</v>
      </c>
      <c r="C344" s="34" t="s">
        <v>122</v>
      </c>
      <c r="D344" s="34" t="s">
        <v>411</v>
      </c>
      <c r="E344" s="72" t="s">
        <v>312</v>
      </c>
      <c r="F344" s="36" t="s">
        <v>124</v>
      </c>
      <c r="G344" s="37">
        <v>1.154E-2</v>
      </c>
      <c r="H344" s="38">
        <v>16.12</v>
      </c>
      <c r="I344" s="32">
        <f>TRUNC(H344*G344,2)</f>
        <v>0.18</v>
      </c>
    </row>
    <row r="345" spans="1:9" ht="0.9" customHeight="1" thickTop="1" x14ac:dyDescent="0.25">
      <c r="A345" s="33"/>
      <c r="B345" s="33"/>
      <c r="C345" s="33"/>
      <c r="D345" s="33"/>
      <c r="E345" s="33"/>
      <c r="F345" s="33"/>
      <c r="G345" s="33"/>
      <c r="H345" s="33"/>
      <c r="I345" s="33"/>
    </row>
    <row r="346" spans="1:9" ht="18" customHeight="1" x14ac:dyDescent="0.25">
      <c r="A346" s="20"/>
      <c r="B346" s="21" t="s">
        <v>10</v>
      </c>
      <c r="C346" s="20" t="s">
        <v>11</v>
      </c>
      <c r="D346" s="20" t="s">
        <v>12</v>
      </c>
      <c r="E346" s="68" t="s">
        <v>117</v>
      </c>
      <c r="F346" s="22" t="s">
        <v>13</v>
      </c>
      <c r="G346" s="21" t="s">
        <v>14</v>
      </c>
      <c r="H346" s="21" t="s">
        <v>15</v>
      </c>
      <c r="I346" s="21" t="s">
        <v>17</v>
      </c>
    </row>
    <row r="347" spans="1:9" ht="39" customHeight="1" x14ac:dyDescent="0.25">
      <c r="A347" s="23" t="s">
        <v>118</v>
      </c>
      <c r="B347" s="24" t="s">
        <v>148</v>
      </c>
      <c r="C347" s="23" t="s">
        <v>122</v>
      </c>
      <c r="D347" s="23" t="s">
        <v>149</v>
      </c>
      <c r="E347" s="69" t="s">
        <v>140</v>
      </c>
      <c r="F347" s="25" t="s">
        <v>144</v>
      </c>
      <c r="G347" s="26">
        <v>1</v>
      </c>
      <c r="H347" s="27">
        <v>8.1</v>
      </c>
      <c r="I347" s="27">
        <f>SUM(I348:I352)</f>
        <v>8.1</v>
      </c>
    </row>
    <row r="348" spans="1:9" ht="39" customHeight="1" x14ac:dyDescent="0.25">
      <c r="A348" s="28" t="s">
        <v>120</v>
      </c>
      <c r="B348" s="29" t="s">
        <v>412</v>
      </c>
      <c r="C348" s="28" t="s">
        <v>122</v>
      </c>
      <c r="D348" s="28" t="s">
        <v>413</v>
      </c>
      <c r="E348" s="70" t="s">
        <v>140</v>
      </c>
      <c r="F348" s="30" t="s">
        <v>124</v>
      </c>
      <c r="G348" s="31">
        <v>1</v>
      </c>
      <c r="H348" s="32">
        <f>VLOOKUP(B348,$B$352:$I$768,7,0)</f>
        <v>0.49</v>
      </c>
      <c r="I348" s="32">
        <f t="shared" ref="I348:I351" si="50">TRUNC(H348*G348,2)</f>
        <v>0.49</v>
      </c>
    </row>
    <row r="349" spans="1:9" ht="39" customHeight="1" x14ac:dyDescent="0.25">
      <c r="A349" s="28" t="s">
        <v>120</v>
      </c>
      <c r="B349" s="29" t="s">
        <v>414</v>
      </c>
      <c r="C349" s="28" t="s">
        <v>122</v>
      </c>
      <c r="D349" s="28" t="s">
        <v>415</v>
      </c>
      <c r="E349" s="70" t="s">
        <v>140</v>
      </c>
      <c r="F349" s="30" t="s">
        <v>124</v>
      </c>
      <c r="G349" s="31">
        <v>1</v>
      </c>
      <c r="H349" s="32">
        <f t="shared" ref="H349:H351" si="51">VLOOKUP(B349,$B$352:$I$768,7,0)</f>
        <v>0.5</v>
      </c>
      <c r="I349" s="32">
        <f t="shared" si="50"/>
        <v>0.5</v>
      </c>
    </row>
    <row r="350" spans="1:9" ht="39" customHeight="1" x14ac:dyDescent="0.25">
      <c r="A350" s="28" t="s">
        <v>120</v>
      </c>
      <c r="B350" s="29" t="s">
        <v>416</v>
      </c>
      <c r="C350" s="28" t="s">
        <v>122</v>
      </c>
      <c r="D350" s="28" t="s">
        <v>417</v>
      </c>
      <c r="E350" s="70" t="s">
        <v>140</v>
      </c>
      <c r="F350" s="30" t="s">
        <v>124</v>
      </c>
      <c r="G350" s="31">
        <v>1</v>
      </c>
      <c r="H350" s="32">
        <f t="shared" si="51"/>
        <v>7.01</v>
      </c>
      <c r="I350" s="32">
        <f t="shared" si="50"/>
        <v>7.01</v>
      </c>
    </row>
    <row r="351" spans="1:9" ht="39" customHeight="1" thickBot="1" x14ac:dyDescent="0.3">
      <c r="A351" s="28" t="s">
        <v>120</v>
      </c>
      <c r="B351" s="29" t="s">
        <v>418</v>
      </c>
      <c r="C351" s="28" t="s">
        <v>122</v>
      </c>
      <c r="D351" s="28" t="s">
        <v>419</v>
      </c>
      <c r="E351" s="70" t="s">
        <v>140</v>
      </c>
      <c r="F351" s="30" t="s">
        <v>124</v>
      </c>
      <c r="G351" s="31">
        <v>1</v>
      </c>
      <c r="H351" s="32">
        <f t="shared" si="51"/>
        <v>0.1</v>
      </c>
      <c r="I351" s="32">
        <f t="shared" si="50"/>
        <v>0.1</v>
      </c>
    </row>
    <row r="352" spans="1:9" ht="0.9" customHeight="1" thickTop="1" x14ac:dyDescent="0.25">
      <c r="A352" s="33"/>
      <c r="B352" s="33"/>
      <c r="C352" s="33"/>
      <c r="D352" s="33"/>
      <c r="E352" s="33"/>
      <c r="F352" s="33"/>
      <c r="G352" s="33"/>
      <c r="H352" s="33"/>
      <c r="I352" s="33"/>
    </row>
    <row r="353" spans="1:9" ht="18" customHeight="1" x14ac:dyDescent="0.25">
      <c r="A353" s="20"/>
      <c r="B353" s="21" t="s">
        <v>10</v>
      </c>
      <c r="C353" s="20" t="s">
        <v>11</v>
      </c>
      <c r="D353" s="20" t="s">
        <v>12</v>
      </c>
      <c r="E353" s="68" t="s">
        <v>117</v>
      </c>
      <c r="F353" s="22" t="s">
        <v>13</v>
      </c>
      <c r="G353" s="21" t="s">
        <v>14</v>
      </c>
      <c r="H353" s="21" t="s">
        <v>15</v>
      </c>
      <c r="I353" s="21" t="s">
        <v>17</v>
      </c>
    </row>
    <row r="354" spans="1:9" ht="39" customHeight="1" x14ac:dyDescent="0.25">
      <c r="A354" s="23" t="s">
        <v>118</v>
      </c>
      <c r="B354" s="24" t="s">
        <v>414</v>
      </c>
      <c r="C354" s="23" t="s">
        <v>122</v>
      </c>
      <c r="D354" s="23" t="s">
        <v>415</v>
      </c>
      <c r="E354" s="69" t="s">
        <v>140</v>
      </c>
      <c r="F354" s="25" t="s">
        <v>124</v>
      </c>
      <c r="G354" s="26">
        <v>1</v>
      </c>
      <c r="H354" s="27">
        <v>0.5</v>
      </c>
      <c r="I354" s="27">
        <f>SUM(I355:I357)</f>
        <v>0.5</v>
      </c>
    </row>
    <row r="355" spans="1:9" ht="26.1" customHeight="1" thickBot="1" x14ac:dyDescent="0.3">
      <c r="A355" s="34" t="s">
        <v>129</v>
      </c>
      <c r="B355" s="35" t="s">
        <v>420</v>
      </c>
      <c r="C355" s="34" t="s">
        <v>122</v>
      </c>
      <c r="D355" s="34" t="s">
        <v>421</v>
      </c>
      <c r="E355" s="72" t="s">
        <v>343</v>
      </c>
      <c r="F355" s="36" t="s">
        <v>191</v>
      </c>
      <c r="G355" s="37">
        <v>7.2000000000000002E-5</v>
      </c>
      <c r="H355" s="38">
        <v>7050</v>
      </c>
      <c r="I355" s="32">
        <f>TRUNC(H355*G355,2)</f>
        <v>0.5</v>
      </c>
    </row>
    <row r="356" spans="1:9" ht="0.9" customHeight="1" thickTop="1" x14ac:dyDescent="0.25">
      <c r="A356" s="33"/>
      <c r="B356" s="33"/>
      <c r="C356" s="33"/>
      <c r="D356" s="33"/>
      <c r="E356" s="33"/>
      <c r="F356" s="33"/>
      <c r="G356" s="33"/>
      <c r="H356" s="33"/>
      <c r="I356" s="33"/>
    </row>
    <row r="357" spans="1:9" ht="18" customHeight="1" x14ac:dyDescent="0.25">
      <c r="A357" s="20"/>
      <c r="B357" s="21" t="s">
        <v>10</v>
      </c>
      <c r="C357" s="20" t="s">
        <v>11</v>
      </c>
      <c r="D357" s="20" t="s">
        <v>12</v>
      </c>
      <c r="E357" s="68" t="s">
        <v>117</v>
      </c>
      <c r="F357" s="22" t="s">
        <v>13</v>
      </c>
      <c r="G357" s="21" t="s">
        <v>14</v>
      </c>
      <c r="H357" s="21" t="s">
        <v>15</v>
      </c>
      <c r="I357" s="21" t="s">
        <v>17</v>
      </c>
    </row>
    <row r="358" spans="1:9" ht="39" customHeight="1" x14ac:dyDescent="0.25">
      <c r="A358" s="23" t="s">
        <v>118</v>
      </c>
      <c r="B358" s="24" t="s">
        <v>418</v>
      </c>
      <c r="C358" s="23" t="s">
        <v>122</v>
      </c>
      <c r="D358" s="23" t="s">
        <v>419</v>
      </c>
      <c r="E358" s="69" t="s">
        <v>140</v>
      </c>
      <c r="F358" s="25" t="s">
        <v>124</v>
      </c>
      <c r="G358" s="26">
        <v>1</v>
      </c>
      <c r="H358" s="27">
        <v>0.1</v>
      </c>
      <c r="I358" s="27">
        <f>SUM(I359:I361)</f>
        <v>0.1</v>
      </c>
    </row>
    <row r="359" spans="1:9" ht="26.1" customHeight="1" thickBot="1" x14ac:dyDescent="0.3">
      <c r="A359" s="34" t="s">
        <v>129</v>
      </c>
      <c r="B359" s="35" t="s">
        <v>420</v>
      </c>
      <c r="C359" s="34" t="s">
        <v>122</v>
      </c>
      <c r="D359" s="34" t="s">
        <v>421</v>
      </c>
      <c r="E359" s="72" t="s">
        <v>343</v>
      </c>
      <c r="F359" s="36" t="s">
        <v>191</v>
      </c>
      <c r="G359" s="37">
        <v>1.4800000000000001E-5</v>
      </c>
      <c r="H359" s="38">
        <v>7050</v>
      </c>
      <c r="I359" s="32">
        <f>TRUNC(H359*G359,2)</f>
        <v>0.1</v>
      </c>
    </row>
    <row r="360" spans="1:9" ht="0.9" customHeight="1" thickTop="1" x14ac:dyDescent="0.25">
      <c r="A360" s="33"/>
      <c r="B360" s="33"/>
      <c r="C360" s="33"/>
      <c r="D360" s="33"/>
      <c r="E360" s="33"/>
      <c r="F360" s="33"/>
      <c r="G360" s="33"/>
      <c r="H360" s="33"/>
      <c r="I360" s="33"/>
    </row>
    <row r="361" spans="1:9" ht="18" customHeight="1" x14ac:dyDescent="0.25">
      <c r="A361" s="20"/>
      <c r="B361" s="21" t="s">
        <v>10</v>
      </c>
      <c r="C361" s="20" t="s">
        <v>11</v>
      </c>
      <c r="D361" s="20" t="s">
        <v>12</v>
      </c>
      <c r="E361" s="68" t="s">
        <v>117</v>
      </c>
      <c r="F361" s="22" t="s">
        <v>13</v>
      </c>
      <c r="G361" s="21" t="s">
        <v>14</v>
      </c>
      <c r="H361" s="21" t="s">
        <v>15</v>
      </c>
      <c r="I361" s="21" t="s">
        <v>17</v>
      </c>
    </row>
    <row r="362" spans="1:9" ht="39" customHeight="1" x14ac:dyDescent="0.25">
      <c r="A362" s="23" t="s">
        <v>118</v>
      </c>
      <c r="B362" s="24" t="s">
        <v>412</v>
      </c>
      <c r="C362" s="23" t="s">
        <v>122</v>
      </c>
      <c r="D362" s="23" t="s">
        <v>413</v>
      </c>
      <c r="E362" s="69" t="s">
        <v>140</v>
      </c>
      <c r="F362" s="25" t="s">
        <v>124</v>
      </c>
      <c r="G362" s="26">
        <v>1</v>
      </c>
      <c r="H362" s="27">
        <v>0.49</v>
      </c>
      <c r="I362" s="27">
        <f>SUM(I363:I365)</f>
        <v>0.49</v>
      </c>
    </row>
    <row r="363" spans="1:9" ht="26.1" customHeight="1" thickBot="1" x14ac:dyDescent="0.3">
      <c r="A363" s="34" t="s">
        <v>129</v>
      </c>
      <c r="B363" s="35" t="s">
        <v>420</v>
      </c>
      <c r="C363" s="34" t="s">
        <v>122</v>
      </c>
      <c r="D363" s="34" t="s">
        <v>421</v>
      </c>
      <c r="E363" s="72" t="s">
        <v>343</v>
      </c>
      <c r="F363" s="36" t="s">
        <v>191</v>
      </c>
      <c r="G363" s="37">
        <v>6.9999999999999994E-5</v>
      </c>
      <c r="H363" s="38">
        <v>7050</v>
      </c>
      <c r="I363" s="32">
        <f>TRUNC(H363*G363,2)</f>
        <v>0.49</v>
      </c>
    </row>
    <row r="364" spans="1:9" ht="0.9" customHeight="1" thickTop="1" x14ac:dyDescent="0.25">
      <c r="A364" s="33"/>
      <c r="B364" s="33"/>
      <c r="C364" s="33"/>
      <c r="D364" s="33"/>
      <c r="E364" s="33"/>
      <c r="F364" s="33"/>
      <c r="G364" s="33"/>
      <c r="H364" s="33"/>
      <c r="I364" s="33"/>
    </row>
    <row r="365" spans="1:9" ht="18" customHeight="1" x14ac:dyDescent="0.25">
      <c r="A365" s="20"/>
      <c r="B365" s="21" t="s">
        <v>10</v>
      </c>
      <c r="C365" s="20" t="s">
        <v>11</v>
      </c>
      <c r="D365" s="20" t="s">
        <v>12</v>
      </c>
      <c r="E365" s="68" t="s">
        <v>117</v>
      </c>
      <c r="F365" s="22" t="s">
        <v>13</v>
      </c>
      <c r="G365" s="21" t="s">
        <v>14</v>
      </c>
      <c r="H365" s="21" t="s">
        <v>15</v>
      </c>
      <c r="I365" s="21" t="s">
        <v>17</v>
      </c>
    </row>
    <row r="366" spans="1:9" ht="39" customHeight="1" x14ac:dyDescent="0.25">
      <c r="A366" s="23" t="s">
        <v>118</v>
      </c>
      <c r="B366" s="24" t="s">
        <v>416</v>
      </c>
      <c r="C366" s="23" t="s">
        <v>122</v>
      </c>
      <c r="D366" s="23" t="s">
        <v>417</v>
      </c>
      <c r="E366" s="69" t="s">
        <v>140</v>
      </c>
      <c r="F366" s="25" t="s">
        <v>124</v>
      </c>
      <c r="G366" s="26">
        <v>1</v>
      </c>
      <c r="H366" s="27">
        <v>7.01</v>
      </c>
      <c r="I366" s="27">
        <f>SUM(I367:I369)</f>
        <v>7.01</v>
      </c>
    </row>
    <row r="367" spans="1:9" ht="24" customHeight="1" thickBot="1" x14ac:dyDescent="0.3">
      <c r="A367" s="34" t="s">
        <v>129</v>
      </c>
      <c r="B367" s="35" t="s">
        <v>422</v>
      </c>
      <c r="C367" s="34" t="s">
        <v>122</v>
      </c>
      <c r="D367" s="34" t="s">
        <v>423</v>
      </c>
      <c r="E367" s="72" t="s">
        <v>132</v>
      </c>
      <c r="F367" s="36" t="s">
        <v>184</v>
      </c>
      <c r="G367" s="37">
        <v>1.44</v>
      </c>
      <c r="H367" s="38">
        <v>4.87</v>
      </c>
      <c r="I367" s="32">
        <f>TRUNC(H367*G367,2)</f>
        <v>7.01</v>
      </c>
    </row>
    <row r="368" spans="1:9" ht="0.9" customHeight="1" thickTop="1" x14ac:dyDescent="0.25">
      <c r="A368" s="33"/>
      <c r="B368" s="33"/>
      <c r="C368" s="33"/>
      <c r="D368" s="33"/>
      <c r="E368" s="33"/>
      <c r="F368" s="33"/>
      <c r="G368" s="33"/>
      <c r="H368" s="33"/>
      <c r="I368" s="33"/>
    </row>
    <row r="369" spans="1:9" ht="18" customHeight="1" x14ac:dyDescent="0.25">
      <c r="A369" s="20"/>
      <c r="B369" s="21" t="s">
        <v>10</v>
      </c>
      <c r="C369" s="20" t="s">
        <v>11</v>
      </c>
      <c r="D369" s="20" t="s">
        <v>12</v>
      </c>
      <c r="E369" s="68" t="s">
        <v>117</v>
      </c>
      <c r="F369" s="22" t="s">
        <v>13</v>
      </c>
      <c r="G369" s="21" t="s">
        <v>14</v>
      </c>
      <c r="H369" s="21" t="s">
        <v>15</v>
      </c>
      <c r="I369" s="21" t="s">
        <v>17</v>
      </c>
    </row>
    <row r="370" spans="1:9" ht="26.1" customHeight="1" x14ac:dyDescent="0.25">
      <c r="A370" s="23" t="s">
        <v>118</v>
      </c>
      <c r="B370" s="24" t="s">
        <v>121</v>
      </c>
      <c r="C370" s="23" t="s">
        <v>122</v>
      </c>
      <c r="D370" s="23" t="s">
        <v>123</v>
      </c>
      <c r="E370" s="69" t="s">
        <v>119</v>
      </c>
      <c r="F370" s="25" t="s">
        <v>124</v>
      </c>
      <c r="G370" s="26">
        <v>1</v>
      </c>
      <c r="H370" s="27">
        <v>114.27</v>
      </c>
      <c r="I370" s="27">
        <f>SUM(I371:I376)</f>
        <v>114.27</v>
      </c>
    </row>
    <row r="371" spans="1:9" ht="26.1" customHeight="1" x14ac:dyDescent="0.25">
      <c r="A371" s="28" t="s">
        <v>120</v>
      </c>
      <c r="B371" s="29" t="s">
        <v>352</v>
      </c>
      <c r="C371" s="28" t="s">
        <v>122</v>
      </c>
      <c r="D371" s="28" t="s">
        <v>353</v>
      </c>
      <c r="E371" s="70" t="s">
        <v>119</v>
      </c>
      <c r="F371" s="30" t="s">
        <v>124</v>
      </c>
      <c r="G371" s="31">
        <v>1</v>
      </c>
      <c r="H371" s="32">
        <f>I287</f>
        <v>1.62</v>
      </c>
      <c r="I371" s="32">
        <f t="shared" ref="I371:I376" si="52">TRUNC(H371*G371,2)</f>
        <v>1.62</v>
      </c>
    </row>
    <row r="372" spans="1:9" ht="26.1" customHeight="1" x14ac:dyDescent="0.25">
      <c r="A372" s="34" t="s">
        <v>129</v>
      </c>
      <c r="B372" s="35" t="s">
        <v>315</v>
      </c>
      <c r="C372" s="34" t="s">
        <v>122</v>
      </c>
      <c r="D372" s="34" t="s">
        <v>316</v>
      </c>
      <c r="E372" s="72" t="s">
        <v>132</v>
      </c>
      <c r="F372" s="36" t="s">
        <v>124</v>
      </c>
      <c r="G372" s="37">
        <v>1</v>
      </c>
      <c r="H372" s="38">
        <v>1.43</v>
      </c>
      <c r="I372" s="32">
        <f t="shared" si="52"/>
        <v>1.43</v>
      </c>
    </row>
    <row r="373" spans="1:9" ht="24" customHeight="1" x14ac:dyDescent="0.25">
      <c r="A373" s="34" t="s">
        <v>129</v>
      </c>
      <c r="B373" s="35" t="s">
        <v>354</v>
      </c>
      <c r="C373" s="34" t="s">
        <v>122</v>
      </c>
      <c r="D373" s="34" t="s">
        <v>355</v>
      </c>
      <c r="E373" s="72" t="s">
        <v>312</v>
      </c>
      <c r="F373" s="36" t="s">
        <v>124</v>
      </c>
      <c r="G373" s="37">
        <v>1</v>
      </c>
      <c r="H373" s="38">
        <v>110.36</v>
      </c>
      <c r="I373" s="32">
        <f t="shared" si="52"/>
        <v>110.36</v>
      </c>
    </row>
    <row r="374" spans="1:9" ht="26.1" customHeight="1" x14ac:dyDescent="0.25">
      <c r="A374" s="34" t="s">
        <v>129</v>
      </c>
      <c r="B374" s="35" t="s">
        <v>424</v>
      </c>
      <c r="C374" s="34" t="s">
        <v>122</v>
      </c>
      <c r="D374" s="34" t="s">
        <v>425</v>
      </c>
      <c r="E374" s="72" t="s">
        <v>132</v>
      </c>
      <c r="F374" s="36" t="s">
        <v>124</v>
      </c>
      <c r="G374" s="37">
        <v>1</v>
      </c>
      <c r="H374" s="38">
        <v>0.01</v>
      </c>
      <c r="I374" s="32">
        <f t="shared" si="52"/>
        <v>0.01</v>
      </c>
    </row>
    <row r="375" spans="1:9" ht="26.1" customHeight="1" x14ac:dyDescent="0.25">
      <c r="A375" s="34" t="s">
        <v>129</v>
      </c>
      <c r="B375" s="35" t="s">
        <v>317</v>
      </c>
      <c r="C375" s="34" t="s">
        <v>122</v>
      </c>
      <c r="D375" s="34" t="s">
        <v>318</v>
      </c>
      <c r="E375" s="72" t="s">
        <v>132</v>
      </c>
      <c r="F375" s="36" t="s">
        <v>124</v>
      </c>
      <c r="G375" s="37">
        <v>1</v>
      </c>
      <c r="H375" s="38">
        <v>0.08</v>
      </c>
      <c r="I375" s="32">
        <f t="shared" si="52"/>
        <v>0.08</v>
      </c>
    </row>
    <row r="376" spans="1:9" ht="26.1" customHeight="1" thickBot="1" x14ac:dyDescent="0.3">
      <c r="A376" s="34" t="s">
        <v>129</v>
      </c>
      <c r="B376" s="35" t="s">
        <v>426</v>
      </c>
      <c r="C376" s="34" t="s">
        <v>122</v>
      </c>
      <c r="D376" s="34" t="s">
        <v>427</v>
      </c>
      <c r="E376" s="72" t="s">
        <v>132</v>
      </c>
      <c r="F376" s="36" t="s">
        <v>124</v>
      </c>
      <c r="G376" s="37">
        <v>1</v>
      </c>
      <c r="H376" s="38">
        <v>0.77</v>
      </c>
      <c r="I376" s="32">
        <f t="shared" si="52"/>
        <v>0.77</v>
      </c>
    </row>
    <row r="377" spans="1:9" ht="0.9" customHeight="1" thickTop="1" x14ac:dyDescent="0.25">
      <c r="A377" s="33"/>
      <c r="B377" s="33"/>
      <c r="C377" s="33"/>
      <c r="D377" s="33"/>
      <c r="E377" s="33"/>
      <c r="F377" s="33"/>
      <c r="G377" s="33"/>
      <c r="H377" s="33"/>
      <c r="I377" s="33"/>
    </row>
    <row r="378" spans="1:9" ht="18" customHeight="1" x14ac:dyDescent="0.25">
      <c r="A378" s="20"/>
      <c r="B378" s="21" t="s">
        <v>10</v>
      </c>
      <c r="C378" s="20" t="s">
        <v>11</v>
      </c>
      <c r="D378" s="20" t="s">
        <v>12</v>
      </c>
      <c r="E378" s="68" t="s">
        <v>117</v>
      </c>
      <c r="F378" s="22" t="s">
        <v>13</v>
      </c>
      <c r="G378" s="21" t="s">
        <v>14</v>
      </c>
      <c r="H378" s="21" t="s">
        <v>15</v>
      </c>
      <c r="I378" s="21" t="s">
        <v>17</v>
      </c>
    </row>
    <row r="379" spans="1:9" ht="26.1" customHeight="1" x14ac:dyDescent="0.25">
      <c r="A379" s="23" t="s">
        <v>118</v>
      </c>
      <c r="B379" s="24" t="s">
        <v>127</v>
      </c>
      <c r="C379" s="23" t="s">
        <v>122</v>
      </c>
      <c r="D379" s="23" t="s">
        <v>128</v>
      </c>
      <c r="E379" s="69" t="s">
        <v>119</v>
      </c>
      <c r="F379" s="25" t="s">
        <v>124</v>
      </c>
      <c r="G379" s="26">
        <v>1</v>
      </c>
      <c r="H379" s="27">
        <v>134.81</v>
      </c>
      <c r="I379" s="27">
        <f>SUM(I380:I387)</f>
        <v>134.81</v>
      </c>
    </row>
    <row r="380" spans="1:9" ht="26.1" customHeight="1" x14ac:dyDescent="0.25">
      <c r="A380" s="28" t="s">
        <v>120</v>
      </c>
      <c r="B380" s="29" t="s">
        <v>356</v>
      </c>
      <c r="C380" s="28" t="s">
        <v>122</v>
      </c>
      <c r="D380" s="28" t="s">
        <v>357</v>
      </c>
      <c r="E380" s="70" t="s">
        <v>119</v>
      </c>
      <c r="F380" s="30" t="s">
        <v>124</v>
      </c>
      <c r="G380" s="31">
        <v>1</v>
      </c>
      <c r="H380" s="32">
        <f>H291</f>
        <v>1.92</v>
      </c>
      <c r="I380" s="32">
        <f t="shared" ref="I380:I385" si="53">TRUNC(H380*G380,2)</f>
        <v>1.92</v>
      </c>
    </row>
    <row r="381" spans="1:9" ht="26.1" customHeight="1" x14ac:dyDescent="0.25">
      <c r="A381" s="34" t="s">
        <v>129</v>
      </c>
      <c r="B381" s="35" t="s">
        <v>424</v>
      </c>
      <c r="C381" s="34" t="s">
        <v>122</v>
      </c>
      <c r="D381" s="34" t="s">
        <v>425</v>
      </c>
      <c r="E381" s="72" t="s">
        <v>132</v>
      </c>
      <c r="F381" s="36" t="s">
        <v>124</v>
      </c>
      <c r="G381" s="37">
        <v>1</v>
      </c>
      <c r="H381" s="38">
        <v>0.01</v>
      </c>
      <c r="I381" s="32">
        <f t="shared" si="53"/>
        <v>0.01</v>
      </c>
    </row>
    <row r="382" spans="1:9" ht="26.1" customHeight="1" x14ac:dyDescent="0.25">
      <c r="A382" s="34" t="s">
        <v>129</v>
      </c>
      <c r="B382" s="35" t="s">
        <v>315</v>
      </c>
      <c r="C382" s="34" t="s">
        <v>122</v>
      </c>
      <c r="D382" s="34" t="s">
        <v>316</v>
      </c>
      <c r="E382" s="72" t="s">
        <v>132</v>
      </c>
      <c r="F382" s="36" t="s">
        <v>124</v>
      </c>
      <c r="G382" s="37">
        <v>1</v>
      </c>
      <c r="H382" s="38">
        <v>1.43</v>
      </c>
      <c r="I382" s="32">
        <f t="shared" si="53"/>
        <v>1.43</v>
      </c>
    </row>
    <row r="383" spans="1:9" ht="26.1" customHeight="1" x14ac:dyDescent="0.25">
      <c r="A383" s="34" t="s">
        <v>129</v>
      </c>
      <c r="B383" s="35" t="s">
        <v>317</v>
      </c>
      <c r="C383" s="34" t="s">
        <v>122</v>
      </c>
      <c r="D383" s="34" t="s">
        <v>318</v>
      </c>
      <c r="E383" s="72" t="s">
        <v>132</v>
      </c>
      <c r="F383" s="36" t="s">
        <v>124</v>
      </c>
      <c r="G383" s="37">
        <v>1</v>
      </c>
      <c r="H383" s="38">
        <v>0.08</v>
      </c>
      <c r="I383" s="32">
        <f t="shared" si="53"/>
        <v>0.08</v>
      </c>
    </row>
    <row r="384" spans="1:9" ht="26.1" customHeight="1" x14ac:dyDescent="0.25">
      <c r="A384" s="34" t="s">
        <v>129</v>
      </c>
      <c r="B384" s="35" t="s">
        <v>426</v>
      </c>
      <c r="C384" s="34" t="s">
        <v>122</v>
      </c>
      <c r="D384" s="34" t="s">
        <v>427</v>
      </c>
      <c r="E384" s="72" t="s">
        <v>132</v>
      </c>
      <c r="F384" s="36" t="s">
        <v>124</v>
      </c>
      <c r="G384" s="37">
        <v>1</v>
      </c>
      <c r="H384" s="38">
        <v>0.77</v>
      </c>
      <c r="I384" s="32">
        <f t="shared" si="53"/>
        <v>0.77</v>
      </c>
    </row>
    <row r="385" spans="1:9" ht="24" customHeight="1" thickBot="1" x14ac:dyDescent="0.3">
      <c r="A385" s="34" t="s">
        <v>129</v>
      </c>
      <c r="B385" s="35" t="s">
        <v>358</v>
      </c>
      <c r="C385" s="34" t="s">
        <v>122</v>
      </c>
      <c r="D385" s="34" t="s">
        <v>359</v>
      </c>
      <c r="E385" s="72" t="s">
        <v>312</v>
      </c>
      <c r="F385" s="36" t="s">
        <v>124</v>
      </c>
      <c r="G385" s="37">
        <v>1</v>
      </c>
      <c r="H385" s="38">
        <v>130.6</v>
      </c>
      <c r="I385" s="32">
        <f t="shared" si="53"/>
        <v>130.6</v>
      </c>
    </row>
    <row r="386" spans="1:9" ht="0.9" customHeight="1" thickTop="1" x14ac:dyDescent="0.25">
      <c r="A386" s="33"/>
      <c r="B386" s="33"/>
      <c r="C386" s="33"/>
      <c r="D386" s="33"/>
      <c r="E386" s="33"/>
      <c r="F386" s="33"/>
      <c r="G386" s="33"/>
      <c r="H386" s="33"/>
      <c r="I386" s="33"/>
    </row>
    <row r="387" spans="1:9" ht="18" customHeight="1" x14ac:dyDescent="0.25">
      <c r="A387" s="20"/>
      <c r="B387" s="21" t="s">
        <v>10</v>
      </c>
      <c r="C387" s="20" t="s">
        <v>11</v>
      </c>
      <c r="D387" s="20" t="s">
        <v>12</v>
      </c>
      <c r="E387" s="68" t="s">
        <v>117</v>
      </c>
      <c r="F387" s="22" t="s">
        <v>13</v>
      </c>
      <c r="G387" s="21" t="s">
        <v>14</v>
      </c>
      <c r="H387" s="21" t="s">
        <v>15</v>
      </c>
      <c r="I387" s="21" t="s">
        <v>17</v>
      </c>
    </row>
    <row r="388" spans="1:9" ht="65.099999999999994" customHeight="1" x14ac:dyDescent="0.25">
      <c r="A388" s="23" t="s">
        <v>118</v>
      </c>
      <c r="B388" s="24" t="s">
        <v>224</v>
      </c>
      <c r="C388" s="23" t="s">
        <v>122</v>
      </c>
      <c r="D388" s="23" t="s">
        <v>225</v>
      </c>
      <c r="E388" s="69" t="s">
        <v>140</v>
      </c>
      <c r="F388" s="25" t="s">
        <v>141</v>
      </c>
      <c r="G388" s="26">
        <v>1</v>
      </c>
      <c r="H388" s="27">
        <v>57.63</v>
      </c>
      <c r="I388" s="27">
        <f>SUM(I389:I392)</f>
        <v>57.629999999999995</v>
      </c>
    </row>
    <row r="389" spans="1:9" ht="24" customHeight="1" x14ac:dyDescent="0.25">
      <c r="A389" s="28" t="s">
        <v>120</v>
      </c>
      <c r="B389" s="29" t="s">
        <v>428</v>
      </c>
      <c r="C389" s="28" t="s">
        <v>122</v>
      </c>
      <c r="D389" s="28" t="s">
        <v>429</v>
      </c>
      <c r="E389" s="70" t="s">
        <v>119</v>
      </c>
      <c r="F389" s="30" t="s">
        <v>124</v>
      </c>
      <c r="G389" s="31">
        <v>1</v>
      </c>
      <c r="H389" s="32">
        <f>VLOOKUP(B389,$B$395:$I$768,7,0)</f>
        <v>27.5</v>
      </c>
      <c r="I389" s="32">
        <f t="shared" ref="I389:I392" si="54">TRUNC(H389*G389,2)</f>
        <v>27.5</v>
      </c>
    </row>
    <row r="390" spans="1:9" ht="65.099999999999994" customHeight="1" x14ac:dyDescent="0.25">
      <c r="A390" s="28" t="s">
        <v>120</v>
      </c>
      <c r="B390" s="29" t="s">
        <v>430</v>
      </c>
      <c r="C390" s="28" t="s">
        <v>122</v>
      </c>
      <c r="D390" s="28" t="s">
        <v>431</v>
      </c>
      <c r="E390" s="70" t="s">
        <v>140</v>
      </c>
      <c r="F390" s="30" t="s">
        <v>124</v>
      </c>
      <c r="G390" s="31">
        <v>1</v>
      </c>
      <c r="H390" s="32">
        <f>VLOOKUP(B390,$B$395:$I$768,7,0)</f>
        <v>3.08</v>
      </c>
      <c r="I390" s="32">
        <f t="shared" si="54"/>
        <v>3.08</v>
      </c>
    </row>
    <row r="391" spans="1:9" ht="65.099999999999994" customHeight="1" x14ac:dyDescent="0.25">
      <c r="A391" s="28" t="s">
        <v>120</v>
      </c>
      <c r="B391" s="29" t="s">
        <v>432</v>
      </c>
      <c r="C391" s="28" t="s">
        <v>122</v>
      </c>
      <c r="D391" s="28" t="s">
        <v>433</v>
      </c>
      <c r="E391" s="70" t="s">
        <v>140</v>
      </c>
      <c r="F391" s="30" t="s">
        <v>124</v>
      </c>
      <c r="G391" s="31">
        <v>1</v>
      </c>
      <c r="H391" s="32">
        <f>VLOOKUP(B391,$B$395:$I$768,7,0)</f>
        <v>7.61</v>
      </c>
      <c r="I391" s="32">
        <f t="shared" si="54"/>
        <v>7.61</v>
      </c>
    </row>
    <row r="392" spans="1:9" ht="65.099999999999994" customHeight="1" thickBot="1" x14ac:dyDescent="0.3">
      <c r="A392" s="28" t="s">
        <v>120</v>
      </c>
      <c r="B392" s="29" t="s">
        <v>434</v>
      </c>
      <c r="C392" s="28" t="s">
        <v>122</v>
      </c>
      <c r="D392" s="28" t="s">
        <v>435</v>
      </c>
      <c r="E392" s="70" t="s">
        <v>140</v>
      </c>
      <c r="F392" s="30" t="s">
        <v>124</v>
      </c>
      <c r="G392" s="31">
        <v>1</v>
      </c>
      <c r="H392" s="32">
        <f>VLOOKUP(B392,$B$395:$I$768,7,0)</f>
        <v>19.440000000000001</v>
      </c>
      <c r="I392" s="32">
        <f t="shared" si="54"/>
        <v>19.440000000000001</v>
      </c>
    </row>
    <row r="393" spans="1:9" ht="0.9" customHeight="1" thickTop="1" x14ac:dyDescent="0.25">
      <c r="A393" s="33"/>
      <c r="B393" s="33"/>
      <c r="C393" s="33"/>
      <c r="D393" s="33"/>
      <c r="E393" s="33"/>
      <c r="F393" s="33"/>
      <c r="G393" s="33"/>
      <c r="H393" s="33"/>
      <c r="I393" s="33"/>
    </row>
    <row r="394" spans="1:9" ht="18" customHeight="1" x14ac:dyDescent="0.25">
      <c r="A394" s="20"/>
      <c r="B394" s="21" t="s">
        <v>10</v>
      </c>
      <c r="C394" s="20" t="s">
        <v>11</v>
      </c>
      <c r="D394" s="20" t="s">
        <v>12</v>
      </c>
      <c r="E394" s="68" t="s">
        <v>117</v>
      </c>
      <c r="F394" s="22" t="s">
        <v>13</v>
      </c>
      <c r="G394" s="21" t="s">
        <v>14</v>
      </c>
      <c r="H394" s="21" t="s">
        <v>15</v>
      </c>
      <c r="I394" s="21" t="s">
        <v>17</v>
      </c>
    </row>
    <row r="395" spans="1:9" ht="65.099999999999994" customHeight="1" x14ac:dyDescent="0.25">
      <c r="A395" s="23" t="s">
        <v>118</v>
      </c>
      <c r="B395" s="24" t="s">
        <v>222</v>
      </c>
      <c r="C395" s="23" t="s">
        <v>122</v>
      </c>
      <c r="D395" s="23" t="s">
        <v>223</v>
      </c>
      <c r="E395" s="69" t="s">
        <v>140</v>
      </c>
      <c r="F395" s="25" t="s">
        <v>144</v>
      </c>
      <c r="G395" s="26">
        <v>1</v>
      </c>
      <c r="H395" s="27">
        <v>214.78</v>
      </c>
      <c r="I395" s="27">
        <f>SUM(I396:I401)</f>
        <v>214.78000000000003</v>
      </c>
    </row>
    <row r="396" spans="1:9" ht="65.099999999999994" customHeight="1" x14ac:dyDescent="0.25">
      <c r="A396" s="28" t="s">
        <v>120</v>
      </c>
      <c r="B396" s="29" t="s">
        <v>434</v>
      </c>
      <c r="C396" s="28" t="s">
        <v>122</v>
      </c>
      <c r="D396" s="28" t="s">
        <v>435</v>
      </c>
      <c r="E396" s="70" t="s">
        <v>140</v>
      </c>
      <c r="F396" s="30" t="s">
        <v>124</v>
      </c>
      <c r="G396" s="31">
        <v>1</v>
      </c>
      <c r="H396" s="32">
        <f>VLOOKUP(B396,$B$403:$I$768,7,0)</f>
        <v>19.440000000000001</v>
      </c>
      <c r="I396" s="32">
        <f t="shared" ref="I396:I401" si="55">TRUNC(H396*G396,2)</f>
        <v>19.440000000000001</v>
      </c>
    </row>
    <row r="397" spans="1:9" ht="65.099999999999994" customHeight="1" x14ac:dyDescent="0.25">
      <c r="A397" s="28" t="s">
        <v>120</v>
      </c>
      <c r="B397" s="29" t="s">
        <v>430</v>
      </c>
      <c r="C397" s="28" t="s">
        <v>122</v>
      </c>
      <c r="D397" s="28" t="s">
        <v>431</v>
      </c>
      <c r="E397" s="70" t="s">
        <v>140</v>
      </c>
      <c r="F397" s="30" t="s">
        <v>124</v>
      </c>
      <c r="G397" s="31">
        <v>1</v>
      </c>
      <c r="H397" s="32">
        <f>VLOOKUP(B397,$B$403:$I$768,7,0)</f>
        <v>3.08</v>
      </c>
      <c r="I397" s="32">
        <f t="shared" si="55"/>
        <v>3.08</v>
      </c>
    </row>
    <row r="398" spans="1:9" ht="24" customHeight="1" x14ac:dyDescent="0.25">
      <c r="A398" s="28" t="s">
        <v>120</v>
      </c>
      <c r="B398" s="29" t="s">
        <v>428</v>
      </c>
      <c r="C398" s="28" t="s">
        <v>122</v>
      </c>
      <c r="D398" s="28" t="s">
        <v>429</v>
      </c>
      <c r="E398" s="70" t="s">
        <v>119</v>
      </c>
      <c r="F398" s="30" t="s">
        <v>124</v>
      </c>
      <c r="G398" s="31">
        <v>1</v>
      </c>
      <c r="H398" s="32">
        <f t="shared" ref="H398:H401" si="56">VLOOKUP(B398,$B$403:$I$768,7,0)</f>
        <v>27.5</v>
      </c>
      <c r="I398" s="32">
        <f t="shared" si="55"/>
        <v>27.5</v>
      </c>
    </row>
    <row r="399" spans="1:9" ht="65.099999999999994" customHeight="1" x14ac:dyDescent="0.25">
      <c r="A399" s="28" t="s">
        <v>120</v>
      </c>
      <c r="B399" s="29" t="s">
        <v>436</v>
      </c>
      <c r="C399" s="28" t="s">
        <v>122</v>
      </c>
      <c r="D399" s="28" t="s">
        <v>437</v>
      </c>
      <c r="E399" s="70" t="s">
        <v>140</v>
      </c>
      <c r="F399" s="30" t="s">
        <v>124</v>
      </c>
      <c r="G399" s="31">
        <v>1</v>
      </c>
      <c r="H399" s="32">
        <f t="shared" si="56"/>
        <v>124.43</v>
      </c>
      <c r="I399" s="32">
        <f t="shared" si="55"/>
        <v>124.43</v>
      </c>
    </row>
    <row r="400" spans="1:9" ht="65.099999999999994" customHeight="1" x14ac:dyDescent="0.25">
      <c r="A400" s="28" t="s">
        <v>120</v>
      </c>
      <c r="B400" s="29" t="s">
        <v>438</v>
      </c>
      <c r="C400" s="28" t="s">
        <v>122</v>
      </c>
      <c r="D400" s="28" t="s">
        <v>439</v>
      </c>
      <c r="E400" s="70" t="s">
        <v>140</v>
      </c>
      <c r="F400" s="30" t="s">
        <v>124</v>
      </c>
      <c r="G400" s="31">
        <v>1</v>
      </c>
      <c r="H400" s="32">
        <f t="shared" si="56"/>
        <v>32.72</v>
      </c>
      <c r="I400" s="32">
        <f t="shared" si="55"/>
        <v>32.72</v>
      </c>
    </row>
    <row r="401" spans="1:9" ht="65.099999999999994" customHeight="1" thickBot="1" x14ac:dyDescent="0.3">
      <c r="A401" s="28" t="s">
        <v>120</v>
      </c>
      <c r="B401" s="29" t="s">
        <v>432</v>
      </c>
      <c r="C401" s="28" t="s">
        <v>122</v>
      </c>
      <c r="D401" s="28" t="s">
        <v>433</v>
      </c>
      <c r="E401" s="70" t="s">
        <v>140</v>
      </c>
      <c r="F401" s="30" t="s">
        <v>124</v>
      </c>
      <c r="G401" s="31">
        <v>1</v>
      </c>
      <c r="H401" s="32">
        <f t="shared" si="56"/>
        <v>7.61</v>
      </c>
      <c r="I401" s="32">
        <f t="shared" si="55"/>
        <v>7.61</v>
      </c>
    </row>
    <row r="402" spans="1:9" ht="0.9" customHeight="1" thickTop="1" x14ac:dyDescent="0.25">
      <c r="A402" s="33"/>
      <c r="B402" s="33"/>
      <c r="C402" s="33"/>
      <c r="D402" s="33"/>
      <c r="E402" s="33"/>
      <c r="F402" s="33"/>
      <c r="G402" s="33"/>
      <c r="H402" s="33"/>
      <c r="I402" s="33"/>
    </row>
    <row r="403" spans="1:9" ht="18" customHeight="1" x14ac:dyDescent="0.25">
      <c r="A403" s="20"/>
      <c r="B403" s="21" t="s">
        <v>10</v>
      </c>
      <c r="C403" s="20" t="s">
        <v>11</v>
      </c>
      <c r="D403" s="20" t="s">
        <v>12</v>
      </c>
      <c r="E403" s="68" t="s">
        <v>117</v>
      </c>
      <c r="F403" s="22" t="s">
        <v>13</v>
      </c>
      <c r="G403" s="21" t="s">
        <v>14</v>
      </c>
      <c r="H403" s="21" t="s">
        <v>15</v>
      </c>
      <c r="I403" s="21" t="s">
        <v>17</v>
      </c>
    </row>
    <row r="404" spans="1:9" ht="65.099999999999994" customHeight="1" x14ac:dyDescent="0.25">
      <c r="A404" s="23" t="s">
        <v>118</v>
      </c>
      <c r="B404" s="24" t="s">
        <v>434</v>
      </c>
      <c r="C404" s="23" t="s">
        <v>122</v>
      </c>
      <c r="D404" s="23" t="s">
        <v>435</v>
      </c>
      <c r="E404" s="69" t="s">
        <v>140</v>
      </c>
      <c r="F404" s="25" t="s">
        <v>124</v>
      </c>
      <c r="G404" s="26">
        <v>1</v>
      </c>
      <c r="H404" s="27">
        <v>19.440000000000001</v>
      </c>
      <c r="I404" s="27">
        <f>SUM(I405:I407)</f>
        <v>19.439999999999998</v>
      </c>
    </row>
    <row r="405" spans="1:9" ht="51.9" customHeight="1" x14ac:dyDescent="0.25">
      <c r="A405" s="34" t="s">
        <v>129</v>
      </c>
      <c r="B405" s="35" t="s">
        <v>440</v>
      </c>
      <c r="C405" s="34" t="s">
        <v>122</v>
      </c>
      <c r="D405" s="34" t="s">
        <v>441</v>
      </c>
      <c r="E405" s="72" t="s">
        <v>343</v>
      </c>
      <c r="F405" s="36" t="s">
        <v>191</v>
      </c>
      <c r="G405" s="37">
        <v>3.1999999999999999E-5</v>
      </c>
      <c r="H405" s="38">
        <v>184685.15</v>
      </c>
      <c r="I405" s="32">
        <f t="shared" ref="I405:I406" si="57">TRUNC(H405*G405,2)</f>
        <v>5.9</v>
      </c>
    </row>
    <row r="406" spans="1:9" ht="51.9" customHeight="1" thickBot="1" x14ac:dyDescent="0.3">
      <c r="A406" s="34" t="s">
        <v>129</v>
      </c>
      <c r="B406" s="35" t="s">
        <v>442</v>
      </c>
      <c r="C406" s="34" t="s">
        <v>122</v>
      </c>
      <c r="D406" s="34" t="s">
        <v>443</v>
      </c>
      <c r="E406" s="72" t="s">
        <v>343</v>
      </c>
      <c r="F406" s="36" t="s">
        <v>191</v>
      </c>
      <c r="G406" s="37">
        <v>3.43E-5</v>
      </c>
      <c r="H406" s="38">
        <v>394836.44</v>
      </c>
      <c r="I406" s="32">
        <f t="shared" si="57"/>
        <v>13.54</v>
      </c>
    </row>
    <row r="407" spans="1:9" ht="0.9" customHeight="1" thickTop="1" x14ac:dyDescent="0.25">
      <c r="A407" s="33"/>
      <c r="B407" s="33"/>
      <c r="C407" s="33"/>
      <c r="D407" s="33"/>
      <c r="E407" s="33"/>
      <c r="F407" s="33"/>
      <c r="G407" s="33"/>
      <c r="H407" s="33"/>
      <c r="I407" s="33"/>
    </row>
    <row r="408" spans="1:9" ht="18" customHeight="1" x14ac:dyDescent="0.25">
      <c r="A408" s="20"/>
      <c r="B408" s="21" t="s">
        <v>10</v>
      </c>
      <c r="C408" s="20" t="s">
        <v>11</v>
      </c>
      <c r="D408" s="20" t="s">
        <v>12</v>
      </c>
      <c r="E408" s="68" t="s">
        <v>117</v>
      </c>
      <c r="F408" s="22" t="s">
        <v>13</v>
      </c>
      <c r="G408" s="21" t="s">
        <v>14</v>
      </c>
      <c r="H408" s="21" t="s">
        <v>15</v>
      </c>
      <c r="I408" s="21" t="s">
        <v>17</v>
      </c>
    </row>
    <row r="409" spans="1:9" ht="65.099999999999994" customHeight="1" x14ac:dyDescent="0.25">
      <c r="A409" s="23" t="s">
        <v>118</v>
      </c>
      <c r="B409" s="24" t="s">
        <v>430</v>
      </c>
      <c r="C409" s="23" t="s">
        <v>122</v>
      </c>
      <c r="D409" s="23" t="s">
        <v>431</v>
      </c>
      <c r="E409" s="69" t="s">
        <v>140</v>
      </c>
      <c r="F409" s="25" t="s">
        <v>124</v>
      </c>
      <c r="G409" s="26">
        <v>1</v>
      </c>
      <c r="H409" s="27">
        <v>3.08</v>
      </c>
      <c r="I409" s="27">
        <f>SUM(I410:I412)</f>
        <v>3.08</v>
      </c>
    </row>
    <row r="410" spans="1:9" ht="51.9" customHeight="1" x14ac:dyDescent="0.25">
      <c r="A410" s="34" t="s">
        <v>129</v>
      </c>
      <c r="B410" s="35" t="s">
        <v>442</v>
      </c>
      <c r="C410" s="34" t="s">
        <v>122</v>
      </c>
      <c r="D410" s="34" t="s">
        <v>443</v>
      </c>
      <c r="E410" s="72" t="s">
        <v>343</v>
      </c>
      <c r="F410" s="36" t="s">
        <v>191</v>
      </c>
      <c r="G410" s="37">
        <v>5.6999999999999996E-6</v>
      </c>
      <c r="H410" s="38">
        <v>394836.44</v>
      </c>
      <c r="I410" s="32">
        <f t="shared" ref="I410:I411" si="58">TRUNC(H410*G410,2)</f>
        <v>2.25</v>
      </c>
    </row>
    <row r="411" spans="1:9" ht="51.9" customHeight="1" thickBot="1" x14ac:dyDescent="0.3">
      <c r="A411" s="34" t="s">
        <v>129</v>
      </c>
      <c r="B411" s="35" t="s">
        <v>440</v>
      </c>
      <c r="C411" s="34" t="s">
        <v>122</v>
      </c>
      <c r="D411" s="34" t="s">
        <v>441</v>
      </c>
      <c r="E411" s="72" t="s">
        <v>343</v>
      </c>
      <c r="F411" s="36" t="s">
        <v>191</v>
      </c>
      <c r="G411" s="37">
        <v>4.5000000000000001E-6</v>
      </c>
      <c r="H411" s="38">
        <v>184685.15</v>
      </c>
      <c r="I411" s="32">
        <f t="shared" si="58"/>
        <v>0.83</v>
      </c>
    </row>
    <row r="412" spans="1:9" ht="0.9" customHeight="1" thickTop="1" x14ac:dyDescent="0.25">
      <c r="A412" s="33"/>
      <c r="B412" s="33"/>
      <c r="C412" s="33"/>
      <c r="D412" s="33"/>
      <c r="E412" s="33"/>
      <c r="F412" s="33"/>
      <c r="G412" s="33"/>
      <c r="H412" s="33"/>
      <c r="I412" s="33"/>
    </row>
    <row r="413" spans="1:9" ht="18" customHeight="1" x14ac:dyDescent="0.25">
      <c r="A413" s="20"/>
      <c r="B413" s="21" t="s">
        <v>10</v>
      </c>
      <c r="C413" s="20" t="s">
        <v>11</v>
      </c>
      <c r="D413" s="20" t="s">
        <v>12</v>
      </c>
      <c r="E413" s="68" t="s">
        <v>117</v>
      </c>
      <c r="F413" s="22" t="s">
        <v>13</v>
      </c>
      <c r="G413" s="21" t="s">
        <v>14</v>
      </c>
      <c r="H413" s="21" t="s">
        <v>15</v>
      </c>
      <c r="I413" s="21" t="s">
        <v>17</v>
      </c>
    </row>
    <row r="414" spans="1:9" ht="65.099999999999994" customHeight="1" x14ac:dyDescent="0.25">
      <c r="A414" s="23" t="s">
        <v>118</v>
      </c>
      <c r="B414" s="24" t="s">
        <v>432</v>
      </c>
      <c r="C414" s="23" t="s">
        <v>122</v>
      </c>
      <c r="D414" s="23" t="s">
        <v>433</v>
      </c>
      <c r="E414" s="69" t="s">
        <v>140</v>
      </c>
      <c r="F414" s="25" t="s">
        <v>124</v>
      </c>
      <c r="G414" s="26">
        <v>1</v>
      </c>
      <c r="H414" s="27">
        <v>7.61</v>
      </c>
      <c r="I414" s="27">
        <f>SUM(I415:I417)</f>
        <v>7.6099999999999994</v>
      </c>
    </row>
    <row r="415" spans="1:9" ht="51.9" customHeight="1" x14ac:dyDescent="0.25">
      <c r="A415" s="34" t="s">
        <v>129</v>
      </c>
      <c r="B415" s="35" t="s">
        <v>440</v>
      </c>
      <c r="C415" s="34" t="s">
        <v>122</v>
      </c>
      <c r="D415" s="34" t="s">
        <v>441</v>
      </c>
      <c r="E415" s="72" t="s">
        <v>343</v>
      </c>
      <c r="F415" s="36" t="s">
        <v>191</v>
      </c>
      <c r="G415" s="37">
        <v>1.11E-5</v>
      </c>
      <c r="H415" s="38">
        <v>184685.15</v>
      </c>
      <c r="I415" s="32">
        <f t="shared" ref="I415:I416" si="59">TRUNC(H415*G415,2)</f>
        <v>2.0499999999999998</v>
      </c>
    </row>
    <row r="416" spans="1:9" ht="51.9" customHeight="1" thickBot="1" x14ac:dyDescent="0.3">
      <c r="A416" s="34" t="s">
        <v>129</v>
      </c>
      <c r="B416" s="35" t="s">
        <v>442</v>
      </c>
      <c r="C416" s="34" t="s">
        <v>122</v>
      </c>
      <c r="D416" s="34" t="s">
        <v>443</v>
      </c>
      <c r="E416" s="72" t="s">
        <v>343</v>
      </c>
      <c r="F416" s="36" t="s">
        <v>191</v>
      </c>
      <c r="G416" s="37">
        <v>1.4100000000000001E-5</v>
      </c>
      <c r="H416" s="38">
        <v>394836.44</v>
      </c>
      <c r="I416" s="32">
        <f t="shared" si="59"/>
        <v>5.56</v>
      </c>
    </row>
    <row r="417" spans="1:9" ht="0.9" customHeight="1" thickTop="1" x14ac:dyDescent="0.25">
      <c r="A417" s="33"/>
      <c r="B417" s="33"/>
      <c r="C417" s="33"/>
      <c r="D417" s="33"/>
      <c r="E417" s="33"/>
      <c r="F417" s="33"/>
      <c r="G417" s="33"/>
      <c r="H417" s="33"/>
      <c r="I417" s="33"/>
    </row>
    <row r="418" spans="1:9" ht="18" customHeight="1" x14ac:dyDescent="0.25">
      <c r="A418" s="20"/>
      <c r="B418" s="21" t="s">
        <v>10</v>
      </c>
      <c r="C418" s="20" t="s">
        <v>11</v>
      </c>
      <c r="D418" s="20" t="s">
        <v>12</v>
      </c>
      <c r="E418" s="68" t="s">
        <v>117</v>
      </c>
      <c r="F418" s="22" t="s">
        <v>13</v>
      </c>
      <c r="G418" s="21" t="s">
        <v>14</v>
      </c>
      <c r="H418" s="21" t="s">
        <v>15</v>
      </c>
      <c r="I418" s="21" t="s">
        <v>17</v>
      </c>
    </row>
    <row r="419" spans="1:9" ht="65.099999999999994" customHeight="1" x14ac:dyDescent="0.25">
      <c r="A419" s="23" t="s">
        <v>118</v>
      </c>
      <c r="B419" s="24" t="s">
        <v>438</v>
      </c>
      <c r="C419" s="23" t="s">
        <v>122</v>
      </c>
      <c r="D419" s="23" t="s">
        <v>439</v>
      </c>
      <c r="E419" s="69" t="s">
        <v>140</v>
      </c>
      <c r="F419" s="25" t="s">
        <v>124</v>
      </c>
      <c r="G419" s="26">
        <v>1</v>
      </c>
      <c r="H419" s="27">
        <v>32.72</v>
      </c>
      <c r="I419" s="27">
        <f>SUM(I420:I422)</f>
        <v>32.72</v>
      </c>
    </row>
    <row r="420" spans="1:9" ht="51.9" customHeight="1" x14ac:dyDescent="0.25">
      <c r="A420" s="34" t="s">
        <v>129</v>
      </c>
      <c r="B420" s="35" t="s">
        <v>440</v>
      </c>
      <c r="C420" s="34" t="s">
        <v>122</v>
      </c>
      <c r="D420" s="34" t="s">
        <v>441</v>
      </c>
      <c r="E420" s="72" t="s">
        <v>343</v>
      </c>
      <c r="F420" s="36" t="s">
        <v>191</v>
      </c>
      <c r="G420" s="37">
        <v>4.0000000000000003E-5</v>
      </c>
      <c r="H420" s="38">
        <v>184685.15</v>
      </c>
      <c r="I420" s="32">
        <f t="shared" ref="I420:I421" si="60">TRUNC(H420*G420,2)</f>
        <v>7.38</v>
      </c>
    </row>
    <row r="421" spans="1:9" ht="51.9" customHeight="1" thickBot="1" x14ac:dyDescent="0.3">
      <c r="A421" s="34" t="s">
        <v>129</v>
      </c>
      <c r="B421" s="35" t="s">
        <v>442</v>
      </c>
      <c r="C421" s="34" t="s">
        <v>122</v>
      </c>
      <c r="D421" s="34" t="s">
        <v>443</v>
      </c>
      <c r="E421" s="72" t="s">
        <v>343</v>
      </c>
      <c r="F421" s="36" t="s">
        <v>191</v>
      </c>
      <c r="G421" s="37">
        <v>6.4200000000000002E-5</v>
      </c>
      <c r="H421" s="38">
        <v>394836.44</v>
      </c>
      <c r="I421" s="32">
        <f t="shared" si="60"/>
        <v>25.34</v>
      </c>
    </row>
    <row r="422" spans="1:9" ht="0.9" customHeight="1" thickTop="1" x14ac:dyDescent="0.25">
      <c r="A422" s="33"/>
      <c r="B422" s="33"/>
      <c r="C422" s="33"/>
      <c r="D422" s="33"/>
      <c r="E422" s="33"/>
      <c r="F422" s="33"/>
      <c r="G422" s="33"/>
      <c r="H422" s="33"/>
      <c r="I422" s="33"/>
    </row>
    <row r="423" spans="1:9" ht="18" customHeight="1" x14ac:dyDescent="0.25">
      <c r="A423" s="20"/>
      <c r="B423" s="21" t="s">
        <v>10</v>
      </c>
      <c r="C423" s="20" t="s">
        <v>11</v>
      </c>
      <c r="D423" s="20" t="s">
        <v>12</v>
      </c>
      <c r="E423" s="68" t="s">
        <v>117</v>
      </c>
      <c r="F423" s="22" t="s">
        <v>13</v>
      </c>
      <c r="G423" s="21" t="s">
        <v>14</v>
      </c>
      <c r="H423" s="21" t="s">
        <v>15</v>
      </c>
      <c r="I423" s="21" t="s">
        <v>17</v>
      </c>
    </row>
    <row r="424" spans="1:9" ht="65.099999999999994" customHeight="1" x14ac:dyDescent="0.25">
      <c r="A424" s="23" t="s">
        <v>118</v>
      </c>
      <c r="B424" s="24" t="s">
        <v>436</v>
      </c>
      <c r="C424" s="23" t="s">
        <v>122</v>
      </c>
      <c r="D424" s="23" t="s">
        <v>437</v>
      </c>
      <c r="E424" s="69" t="s">
        <v>140</v>
      </c>
      <c r="F424" s="25" t="s">
        <v>124</v>
      </c>
      <c r="G424" s="26">
        <v>1</v>
      </c>
      <c r="H424" s="27">
        <v>124.43</v>
      </c>
      <c r="I424" s="27">
        <f>SUM(I425:I427)</f>
        <v>124.43</v>
      </c>
    </row>
    <row r="425" spans="1:9" ht="26.1" customHeight="1" thickBot="1" x14ac:dyDescent="0.3">
      <c r="A425" s="34" t="s">
        <v>129</v>
      </c>
      <c r="B425" s="35" t="s">
        <v>346</v>
      </c>
      <c r="C425" s="34" t="s">
        <v>122</v>
      </c>
      <c r="D425" s="34" t="s">
        <v>347</v>
      </c>
      <c r="E425" s="72" t="s">
        <v>132</v>
      </c>
      <c r="F425" s="36" t="s">
        <v>184</v>
      </c>
      <c r="G425" s="37">
        <v>25.87</v>
      </c>
      <c r="H425" s="38">
        <v>4.8099999999999996</v>
      </c>
      <c r="I425" s="32">
        <f>TRUNC(H425*G425,2)</f>
        <v>124.43</v>
      </c>
    </row>
    <row r="426" spans="1:9" ht="0.9" customHeight="1" thickTop="1" x14ac:dyDescent="0.25">
      <c r="A426" s="33"/>
      <c r="B426" s="33"/>
      <c r="C426" s="33"/>
      <c r="D426" s="33"/>
      <c r="E426" s="33"/>
      <c r="F426" s="33"/>
      <c r="G426" s="33"/>
      <c r="H426" s="33"/>
      <c r="I426" s="33"/>
    </row>
    <row r="427" spans="1:9" ht="18" customHeight="1" x14ac:dyDescent="0.25">
      <c r="A427" s="20"/>
      <c r="B427" s="21" t="s">
        <v>10</v>
      </c>
      <c r="C427" s="20" t="s">
        <v>11</v>
      </c>
      <c r="D427" s="20" t="s">
        <v>12</v>
      </c>
      <c r="E427" s="68" t="s">
        <v>117</v>
      </c>
      <c r="F427" s="22" t="s">
        <v>13</v>
      </c>
      <c r="G427" s="21" t="s">
        <v>14</v>
      </c>
      <c r="H427" s="21" t="s">
        <v>15</v>
      </c>
      <c r="I427" s="21" t="s">
        <v>17</v>
      </c>
    </row>
    <row r="428" spans="1:9" ht="24" customHeight="1" x14ac:dyDescent="0.25">
      <c r="A428" s="23" t="s">
        <v>118</v>
      </c>
      <c r="B428" s="24" t="s">
        <v>164</v>
      </c>
      <c r="C428" s="23" t="s">
        <v>122</v>
      </c>
      <c r="D428" s="23" t="s">
        <v>165</v>
      </c>
      <c r="E428" s="69" t="s">
        <v>119</v>
      </c>
      <c r="F428" s="25" t="s">
        <v>124</v>
      </c>
      <c r="G428" s="26">
        <v>1</v>
      </c>
      <c r="H428" s="27">
        <v>26.02</v>
      </c>
      <c r="I428" s="27">
        <f>SUM(I429:I437)</f>
        <v>26.02</v>
      </c>
    </row>
    <row r="429" spans="1:9" ht="26.1" customHeight="1" x14ac:dyDescent="0.25">
      <c r="A429" s="28" t="s">
        <v>120</v>
      </c>
      <c r="B429" s="29" t="s">
        <v>360</v>
      </c>
      <c r="C429" s="28" t="s">
        <v>122</v>
      </c>
      <c r="D429" s="28" t="s">
        <v>361</v>
      </c>
      <c r="E429" s="70" t="s">
        <v>119</v>
      </c>
      <c r="F429" s="30" t="s">
        <v>124</v>
      </c>
      <c r="G429" s="31">
        <v>1</v>
      </c>
      <c r="H429" s="32">
        <f>H295</f>
        <v>0.08</v>
      </c>
      <c r="I429" s="32">
        <f t="shared" ref="I429:I436" si="61">TRUNC(H429*G429,2)</f>
        <v>0.08</v>
      </c>
    </row>
    <row r="430" spans="1:9" ht="26.1" customHeight="1" x14ac:dyDescent="0.25">
      <c r="A430" s="34" t="s">
        <v>129</v>
      </c>
      <c r="B430" s="35" t="s">
        <v>321</v>
      </c>
      <c r="C430" s="34" t="s">
        <v>122</v>
      </c>
      <c r="D430" s="34" t="s">
        <v>322</v>
      </c>
      <c r="E430" s="72" t="s">
        <v>132</v>
      </c>
      <c r="F430" s="36" t="s">
        <v>124</v>
      </c>
      <c r="G430" s="37">
        <v>1</v>
      </c>
      <c r="H430" s="38">
        <v>1.31</v>
      </c>
      <c r="I430" s="32">
        <f t="shared" si="61"/>
        <v>1.31</v>
      </c>
    </row>
    <row r="431" spans="1:9" ht="24" customHeight="1" x14ac:dyDescent="0.25">
      <c r="A431" s="34" t="s">
        <v>129</v>
      </c>
      <c r="B431" s="35" t="s">
        <v>362</v>
      </c>
      <c r="C431" s="34" t="s">
        <v>122</v>
      </c>
      <c r="D431" s="34" t="s">
        <v>363</v>
      </c>
      <c r="E431" s="72" t="s">
        <v>312</v>
      </c>
      <c r="F431" s="36" t="s">
        <v>124</v>
      </c>
      <c r="G431" s="37">
        <v>1</v>
      </c>
      <c r="H431" s="38">
        <v>16.89</v>
      </c>
      <c r="I431" s="32">
        <f t="shared" si="61"/>
        <v>16.89</v>
      </c>
    </row>
    <row r="432" spans="1:9" ht="26.1" customHeight="1" x14ac:dyDescent="0.25">
      <c r="A432" s="34" t="s">
        <v>129</v>
      </c>
      <c r="B432" s="35" t="s">
        <v>313</v>
      </c>
      <c r="C432" s="34" t="s">
        <v>122</v>
      </c>
      <c r="D432" s="34" t="s">
        <v>314</v>
      </c>
      <c r="E432" s="72" t="s">
        <v>132</v>
      </c>
      <c r="F432" s="36" t="s">
        <v>124</v>
      </c>
      <c r="G432" s="37">
        <v>1</v>
      </c>
      <c r="H432" s="38">
        <v>1.5</v>
      </c>
      <c r="I432" s="32">
        <f t="shared" si="61"/>
        <v>1.5</v>
      </c>
    </row>
    <row r="433" spans="1:9" ht="26.1" customHeight="1" x14ac:dyDescent="0.25">
      <c r="A433" s="34" t="s">
        <v>129</v>
      </c>
      <c r="B433" s="35" t="s">
        <v>317</v>
      </c>
      <c r="C433" s="34" t="s">
        <v>122</v>
      </c>
      <c r="D433" s="34" t="s">
        <v>318</v>
      </c>
      <c r="E433" s="72" t="s">
        <v>132</v>
      </c>
      <c r="F433" s="36" t="s">
        <v>124</v>
      </c>
      <c r="G433" s="37">
        <v>1</v>
      </c>
      <c r="H433" s="38">
        <v>0.08</v>
      </c>
      <c r="I433" s="32">
        <f t="shared" si="61"/>
        <v>0.08</v>
      </c>
    </row>
    <row r="434" spans="1:9" ht="26.1" customHeight="1" x14ac:dyDescent="0.25">
      <c r="A434" s="34" t="s">
        <v>129</v>
      </c>
      <c r="B434" s="35" t="s">
        <v>319</v>
      </c>
      <c r="C434" s="34" t="s">
        <v>122</v>
      </c>
      <c r="D434" s="34" t="s">
        <v>320</v>
      </c>
      <c r="E434" s="72" t="s">
        <v>132</v>
      </c>
      <c r="F434" s="36" t="s">
        <v>124</v>
      </c>
      <c r="G434" s="37">
        <v>1</v>
      </c>
      <c r="H434" s="38">
        <v>0.78</v>
      </c>
      <c r="I434" s="32">
        <f t="shared" si="61"/>
        <v>0.78</v>
      </c>
    </row>
    <row r="435" spans="1:9" ht="26.1" customHeight="1" x14ac:dyDescent="0.25">
      <c r="A435" s="34" t="s">
        <v>129</v>
      </c>
      <c r="B435" s="35" t="s">
        <v>315</v>
      </c>
      <c r="C435" s="34" t="s">
        <v>122</v>
      </c>
      <c r="D435" s="34" t="s">
        <v>316</v>
      </c>
      <c r="E435" s="72" t="s">
        <v>132</v>
      </c>
      <c r="F435" s="36" t="s">
        <v>124</v>
      </c>
      <c r="G435" s="37">
        <v>1</v>
      </c>
      <c r="H435" s="38">
        <v>1.43</v>
      </c>
      <c r="I435" s="32">
        <f t="shared" si="61"/>
        <v>1.43</v>
      </c>
    </row>
    <row r="436" spans="1:9" ht="26.1" customHeight="1" thickBot="1" x14ac:dyDescent="0.3">
      <c r="A436" s="34" t="s">
        <v>129</v>
      </c>
      <c r="B436" s="35" t="s">
        <v>323</v>
      </c>
      <c r="C436" s="34" t="s">
        <v>122</v>
      </c>
      <c r="D436" s="34" t="s">
        <v>324</v>
      </c>
      <c r="E436" s="72" t="s">
        <v>132</v>
      </c>
      <c r="F436" s="36" t="s">
        <v>124</v>
      </c>
      <c r="G436" s="37">
        <v>1</v>
      </c>
      <c r="H436" s="38">
        <v>3.95</v>
      </c>
      <c r="I436" s="32">
        <f t="shared" si="61"/>
        <v>3.95</v>
      </c>
    </row>
    <row r="437" spans="1:9" ht="0.9" customHeight="1" thickTop="1" x14ac:dyDescent="0.25">
      <c r="A437" s="33"/>
      <c r="B437" s="33"/>
      <c r="C437" s="33"/>
      <c r="D437" s="33"/>
      <c r="E437" s="33"/>
      <c r="F437" s="33"/>
      <c r="G437" s="33"/>
      <c r="H437" s="33"/>
      <c r="I437" s="33"/>
    </row>
    <row r="438" spans="1:9" ht="18" customHeight="1" x14ac:dyDescent="0.25">
      <c r="A438" s="20"/>
      <c r="B438" s="21" t="s">
        <v>10</v>
      </c>
      <c r="C438" s="20" t="s">
        <v>11</v>
      </c>
      <c r="D438" s="20" t="s">
        <v>12</v>
      </c>
      <c r="E438" s="68" t="s">
        <v>117</v>
      </c>
      <c r="F438" s="22" t="s">
        <v>13</v>
      </c>
      <c r="G438" s="21" t="s">
        <v>14</v>
      </c>
      <c r="H438" s="21" t="s">
        <v>15</v>
      </c>
      <c r="I438" s="21" t="s">
        <v>17</v>
      </c>
    </row>
    <row r="439" spans="1:9" ht="39" customHeight="1" x14ac:dyDescent="0.25">
      <c r="A439" s="23" t="s">
        <v>118</v>
      </c>
      <c r="B439" s="24" t="s">
        <v>138</v>
      </c>
      <c r="C439" s="23" t="s">
        <v>122</v>
      </c>
      <c r="D439" s="23" t="s">
        <v>139</v>
      </c>
      <c r="E439" s="69" t="s">
        <v>140</v>
      </c>
      <c r="F439" s="25" t="s">
        <v>141</v>
      </c>
      <c r="G439" s="26">
        <v>1</v>
      </c>
      <c r="H439" s="27">
        <v>24.73</v>
      </c>
      <c r="I439" s="27">
        <f>SUM(I440:I442)</f>
        <v>24.73</v>
      </c>
    </row>
    <row r="440" spans="1:9" ht="26.1" customHeight="1" x14ac:dyDescent="0.25">
      <c r="A440" s="28" t="s">
        <v>120</v>
      </c>
      <c r="B440" s="29" t="s">
        <v>444</v>
      </c>
      <c r="C440" s="28" t="s">
        <v>122</v>
      </c>
      <c r="D440" s="28" t="s">
        <v>445</v>
      </c>
      <c r="E440" s="70" t="s">
        <v>119</v>
      </c>
      <c r="F440" s="30" t="s">
        <v>124</v>
      </c>
      <c r="G440" s="31">
        <v>1</v>
      </c>
      <c r="H440" s="32">
        <f>VLOOKUP(B440,$B$443:$I$768,7,0)</f>
        <v>24.11</v>
      </c>
      <c r="I440" s="32">
        <f t="shared" ref="I440:I442" si="62">TRUNC(H440*G440,2)</f>
        <v>24.11</v>
      </c>
    </row>
    <row r="441" spans="1:9" ht="39" customHeight="1" x14ac:dyDescent="0.25">
      <c r="A441" s="28" t="s">
        <v>120</v>
      </c>
      <c r="B441" s="29" t="s">
        <v>446</v>
      </c>
      <c r="C441" s="28" t="s">
        <v>122</v>
      </c>
      <c r="D441" s="28" t="s">
        <v>447</v>
      </c>
      <c r="E441" s="70" t="s">
        <v>140</v>
      </c>
      <c r="F441" s="30" t="s">
        <v>124</v>
      </c>
      <c r="G441" s="31">
        <v>1</v>
      </c>
      <c r="H441" s="32">
        <f>VLOOKUP(B441,$B$443:$I$768,7,0)</f>
        <v>0.51</v>
      </c>
      <c r="I441" s="32">
        <f t="shared" si="62"/>
        <v>0.51</v>
      </c>
    </row>
    <row r="442" spans="1:9" ht="39" customHeight="1" thickBot="1" x14ac:dyDescent="0.3">
      <c r="A442" s="28" t="s">
        <v>120</v>
      </c>
      <c r="B442" s="29" t="s">
        <v>448</v>
      </c>
      <c r="C442" s="28" t="s">
        <v>122</v>
      </c>
      <c r="D442" s="28" t="s">
        <v>449</v>
      </c>
      <c r="E442" s="70" t="s">
        <v>140</v>
      </c>
      <c r="F442" s="30" t="s">
        <v>124</v>
      </c>
      <c r="G442" s="31">
        <v>1</v>
      </c>
      <c r="H442" s="32">
        <f>VLOOKUP(B442,$B$443:$I$768,7,0)</f>
        <v>0.11</v>
      </c>
      <c r="I442" s="32">
        <f t="shared" si="62"/>
        <v>0.11</v>
      </c>
    </row>
    <row r="443" spans="1:9" ht="0.9" customHeight="1" thickTop="1" x14ac:dyDescent="0.25">
      <c r="A443" s="33"/>
      <c r="B443" s="33"/>
      <c r="C443" s="33"/>
      <c r="D443" s="33"/>
      <c r="E443" s="33"/>
      <c r="F443" s="33"/>
      <c r="G443" s="33"/>
      <c r="H443" s="33"/>
      <c r="I443" s="33"/>
    </row>
    <row r="444" spans="1:9" ht="18" customHeight="1" x14ac:dyDescent="0.25">
      <c r="A444" s="20"/>
      <c r="B444" s="21" t="s">
        <v>10</v>
      </c>
      <c r="C444" s="20" t="s">
        <v>11</v>
      </c>
      <c r="D444" s="20" t="s">
        <v>12</v>
      </c>
      <c r="E444" s="68" t="s">
        <v>117</v>
      </c>
      <c r="F444" s="22" t="s">
        <v>13</v>
      </c>
      <c r="G444" s="21" t="s">
        <v>14</v>
      </c>
      <c r="H444" s="21" t="s">
        <v>15</v>
      </c>
      <c r="I444" s="21" t="s">
        <v>17</v>
      </c>
    </row>
    <row r="445" spans="1:9" ht="39" customHeight="1" x14ac:dyDescent="0.25">
      <c r="A445" s="23" t="s">
        <v>118</v>
      </c>
      <c r="B445" s="24" t="s">
        <v>142</v>
      </c>
      <c r="C445" s="23" t="s">
        <v>122</v>
      </c>
      <c r="D445" s="23" t="s">
        <v>143</v>
      </c>
      <c r="E445" s="69" t="s">
        <v>140</v>
      </c>
      <c r="F445" s="25" t="s">
        <v>144</v>
      </c>
      <c r="G445" s="26">
        <v>1</v>
      </c>
      <c r="H445" s="27">
        <v>26.59</v>
      </c>
      <c r="I445" s="27">
        <f>SUM(I446:I450)</f>
        <v>26.59</v>
      </c>
    </row>
    <row r="446" spans="1:9" ht="39" customHeight="1" x14ac:dyDescent="0.25">
      <c r="A446" s="28" t="s">
        <v>120</v>
      </c>
      <c r="B446" s="29" t="s">
        <v>450</v>
      </c>
      <c r="C446" s="28" t="s">
        <v>122</v>
      </c>
      <c r="D446" s="28" t="s">
        <v>451</v>
      </c>
      <c r="E446" s="70" t="s">
        <v>140</v>
      </c>
      <c r="F446" s="30" t="s">
        <v>124</v>
      </c>
      <c r="G446" s="31">
        <v>1</v>
      </c>
      <c r="H446" s="32">
        <f>VLOOKUP(B446,$B$451:$I$768,7,0)</f>
        <v>1.22</v>
      </c>
      <c r="I446" s="32">
        <f t="shared" ref="I446:I450" si="63">TRUNC(H446*G446,2)</f>
        <v>1.22</v>
      </c>
    </row>
    <row r="447" spans="1:9" ht="39" customHeight="1" x14ac:dyDescent="0.25">
      <c r="A447" s="28" t="s">
        <v>120</v>
      </c>
      <c r="B447" s="29" t="s">
        <v>452</v>
      </c>
      <c r="C447" s="28" t="s">
        <v>122</v>
      </c>
      <c r="D447" s="28" t="s">
        <v>453</v>
      </c>
      <c r="E447" s="70" t="s">
        <v>140</v>
      </c>
      <c r="F447" s="30" t="s">
        <v>124</v>
      </c>
      <c r="G447" s="31">
        <v>1</v>
      </c>
      <c r="H447" s="32">
        <f t="shared" ref="H447:H450" si="64">VLOOKUP(B447,$B$451:$I$768,7,0)</f>
        <v>0.64</v>
      </c>
      <c r="I447" s="32">
        <f t="shared" si="63"/>
        <v>0.64</v>
      </c>
    </row>
    <row r="448" spans="1:9" ht="39" customHeight="1" x14ac:dyDescent="0.25">
      <c r="A448" s="28" t="s">
        <v>120</v>
      </c>
      <c r="B448" s="29" t="s">
        <v>446</v>
      </c>
      <c r="C448" s="28" t="s">
        <v>122</v>
      </c>
      <c r="D448" s="28" t="s">
        <v>447</v>
      </c>
      <c r="E448" s="70" t="s">
        <v>140</v>
      </c>
      <c r="F448" s="30" t="s">
        <v>124</v>
      </c>
      <c r="G448" s="31">
        <v>1</v>
      </c>
      <c r="H448" s="32">
        <f t="shared" si="64"/>
        <v>0.51</v>
      </c>
      <c r="I448" s="32">
        <f t="shared" si="63"/>
        <v>0.51</v>
      </c>
    </row>
    <row r="449" spans="1:9" ht="39" customHeight="1" x14ac:dyDescent="0.25">
      <c r="A449" s="28" t="s">
        <v>120</v>
      </c>
      <c r="B449" s="29" t="s">
        <v>448</v>
      </c>
      <c r="C449" s="28" t="s">
        <v>122</v>
      </c>
      <c r="D449" s="28" t="s">
        <v>449</v>
      </c>
      <c r="E449" s="70" t="s">
        <v>140</v>
      </c>
      <c r="F449" s="30" t="s">
        <v>124</v>
      </c>
      <c r="G449" s="31">
        <v>1</v>
      </c>
      <c r="H449" s="32">
        <f t="shared" si="64"/>
        <v>0.11</v>
      </c>
      <c r="I449" s="32">
        <f t="shared" si="63"/>
        <v>0.11</v>
      </c>
    </row>
    <row r="450" spans="1:9" ht="26.1" customHeight="1" thickBot="1" x14ac:dyDescent="0.3">
      <c r="A450" s="28" t="s">
        <v>120</v>
      </c>
      <c r="B450" s="29" t="s">
        <v>444</v>
      </c>
      <c r="C450" s="28" t="s">
        <v>122</v>
      </c>
      <c r="D450" s="28" t="s">
        <v>445</v>
      </c>
      <c r="E450" s="70" t="s">
        <v>119</v>
      </c>
      <c r="F450" s="30" t="s">
        <v>124</v>
      </c>
      <c r="G450" s="31">
        <v>1</v>
      </c>
      <c r="H450" s="32">
        <f t="shared" si="64"/>
        <v>24.11</v>
      </c>
      <c r="I450" s="32">
        <f t="shared" si="63"/>
        <v>24.11</v>
      </c>
    </row>
    <row r="451" spans="1:9" ht="0.9" customHeight="1" thickTop="1" x14ac:dyDescent="0.25">
      <c r="A451" s="33"/>
      <c r="B451" s="33"/>
      <c r="C451" s="33"/>
      <c r="D451" s="33"/>
      <c r="E451" s="33"/>
      <c r="F451" s="33"/>
      <c r="G451" s="33"/>
      <c r="H451" s="33"/>
      <c r="I451" s="33"/>
    </row>
    <row r="452" spans="1:9" ht="18" customHeight="1" x14ac:dyDescent="0.25">
      <c r="A452" s="20"/>
      <c r="B452" s="21" t="s">
        <v>10</v>
      </c>
      <c r="C452" s="20" t="s">
        <v>11</v>
      </c>
      <c r="D452" s="20" t="s">
        <v>12</v>
      </c>
      <c r="E452" s="68" t="s">
        <v>117</v>
      </c>
      <c r="F452" s="22" t="s">
        <v>13</v>
      </c>
      <c r="G452" s="21" t="s">
        <v>14</v>
      </c>
      <c r="H452" s="21" t="s">
        <v>15</v>
      </c>
      <c r="I452" s="21" t="s">
        <v>17</v>
      </c>
    </row>
    <row r="453" spans="1:9" ht="39" customHeight="1" x14ac:dyDescent="0.25">
      <c r="A453" s="23" t="s">
        <v>118</v>
      </c>
      <c r="B453" s="24" t="s">
        <v>446</v>
      </c>
      <c r="C453" s="23" t="s">
        <v>122</v>
      </c>
      <c r="D453" s="23" t="s">
        <v>447</v>
      </c>
      <c r="E453" s="69" t="s">
        <v>140</v>
      </c>
      <c r="F453" s="25" t="s">
        <v>124</v>
      </c>
      <c r="G453" s="26">
        <v>1</v>
      </c>
      <c r="H453" s="27">
        <v>0.51</v>
      </c>
      <c r="I453" s="27">
        <f>SUM(I454:I456)</f>
        <v>0.51</v>
      </c>
    </row>
    <row r="454" spans="1:9" ht="39" customHeight="1" thickBot="1" x14ac:dyDescent="0.3">
      <c r="A454" s="34" t="s">
        <v>129</v>
      </c>
      <c r="B454" s="35" t="s">
        <v>454</v>
      </c>
      <c r="C454" s="34" t="s">
        <v>122</v>
      </c>
      <c r="D454" s="34" t="s">
        <v>455</v>
      </c>
      <c r="E454" s="72" t="s">
        <v>343</v>
      </c>
      <c r="F454" s="36" t="s">
        <v>191</v>
      </c>
      <c r="G454" s="37">
        <v>6.3999999999999997E-5</v>
      </c>
      <c r="H454" s="38">
        <v>8106.38</v>
      </c>
      <c r="I454" s="32">
        <f>TRUNC(H454*G454,2)</f>
        <v>0.51</v>
      </c>
    </row>
    <row r="455" spans="1:9" ht="0.9" customHeight="1" thickTop="1" x14ac:dyDescent="0.25">
      <c r="A455" s="33"/>
      <c r="B455" s="33"/>
      <c r="C455" s="33"/>
      <c r="D455" s="33"/>
      <c r="E455" s="33"/>
      <c r="F455" s="33"/>
      <c r="G455" s="33"/>
      <c r="H455" s="33"/>
      <c r="I455" s="33"/>
    </row>
    <row r="456" spans="1:9" ht="18" customHeight="1" x14ac:dyDescent="0.25">
      <c r="A456" s="20"/>
      <c r="B456" s="21" t="s">
        <v>10</v>
      </c>
      <c r="C456" s="20" t="s">
        <v>11</v>
      </c>
      <c r="D456" s="20" t="s">
        <v>12</v>
      </c>
      <c r="E456" s="68" t="s">
        <v>117</v>
      </c>
      <c r="F456" s="22" t="s">
        <v>13</v>
      </c>
      <c r="G456" s="21" t="s">
        <v>14</v>
      </c>
      <c r="H456" s="21" t="s">
        <v>15</v>
      </c>
      <c r="I456" s="21" t="s">
        <v>17</v>
      </c>
    </row>
    <row r="457" spans="1:9" ht="39" customHeight="1" x14ac:dyDescent="0.25">
      <c r="A457" s="23" t="s">
        <v>118</v>
      </c>
      <c r="B457" s="24" t="s">
        <v>448</v>
      </c>
      <c r="C457" s="23" t="s">
        <v>122</v>
      </c>
      <c r="D457" s="23" t="s">
        <v>449</v>
      </c>
      <c r="E457" s="69" t="s">
        <v>140</v>
      </c>
      <c r="F457" s="25" t="s">
        <v>124</v>
      </c>
      <c r="G457" s="26">
        <v>1</v>
      </c>
      <c r="H457" s="27">
        <v>0.11</v>
      </c>
      <c r="I457" s="27">
        <f>SUM(I458:I460)</f>
        <v>0.11</v>
      </c>
    </row>
    <row r="458" spans="1:9" ht="39" customHeight="1" thickBot="1" x14ac:dyDescent="0.3">
      <c r="A458" s="34" t="s">
        <v>129</v>
      </c>
      <c r="B458" s="35" t="s">
        <v>454</v>
      </c>
      <c r="C458" s="34" t="s">
        <v>122</v>
      </c>
      <c r="D458" s="34" t="s">
        <v>455</v>
      </c>
      <c r="E458" s="72" t="s">
        <v>343</v>
      </c>
      <c r="F458" s="36" t="s">
        <v>191</v>
      </c>
      <c r="G458" s="37">
        <v>1.4800000000000001E-5</v>
      </c>
      <c r="H458" s="38">
        <v>8106.38</v>
      </c>
      <c r="I458" s="32">
        <f>TRUNC(H458*G458,2)</f>
        <v>0.11</v>
      </c>
    </row>
    <row r="459" spans="1:9" ht="0.9" customHeight="1" thickTop="1" x14ac:dyDescent="0.25">
      <c r="A459" s="33"/>
      <c r="B459" s="33"/>
      <c r="C459" s="33"/>
      <c r="D459" s="33"/>
      <c r="E459" s="33"/>
      <c r="F459" s="33"/>
      <c r="G459" s="33"/>
      <c r="H459" s="33"/>
      <c r="I459" s="33"/>
    </row>
    <row r="460" spans="1:9" ht="18" customHeight="1" x14ac:dyDescent="0.25">
      <c r="A460" s="20"/>
      <c r="B460" s="21" t="s">
        <v>10</v>
      </c>
      <c r="C460" s="20" t="s">
        <v>11</v>
      </c>
      <c r="D460" s="20" t="s">
        <v>12</v>
      </c>
      <c r="E460" s="68" t="s">
        <v>117</v>
      </c>
      <c r="F460" s="22" t="s">
        <v>13</v>
      </c>
      <c r="G460" s="21" t="s">
        <v>14</v>
      </c>
      <c r="H460" s="21" t="s">
        <v>15</v>
      </c>
      <c r="I460" s="21" t="s">
        <v>17</v>
      </c>
    </row>
    <row r="461" spans="1:9" ht="39" customHeight="1" x14ac:dyDescent="0.25">
      <c r="A461" s="23" t="s">
        <v>118</v>
      </c>
      <c r="B461" s="24" t="s">
        <v>452</v>
      </c>
      <c r="C461" s="23" t="s">
        <v>122</v>
      </c>
      <c r="D461" s="23" t="s">
        <v>453</v>
      </c>
      <c r="E461" s="69" t="s">
        <v>140</v>
      </c>
      <c r="F461" s="25" t="s">
        <v>124</v>
      </c>
      <c r="G461" s="26">
        <v>1</v>
      </c>
      <c r="H461" s="27">
        <v>0.64</v>
      </c>
      <c r="I461" s="27">
        <f>SUM(I462:I464)</f>
        <v>0.64</v>
      </c>
    </row>
    <row r="462" spans="1:9" ht="39" customHeight="1" thickBot="1" x14ac:dyDescent="0.3">
      <c r="A462" s="34" t="s">
        <v>129</v>
      </c>
      <c r="B462" s="35" t="s">
        <v>454</v>
      </c>
      <c r="C462" s="34" t="s">
        <v>122</v>
      </c>
      <c r="D462" s="34" t="s">
        <v>455</v>
      </c>
      <c r="E462" s="72" t="s">
        <v>343</v>
      </c>
      <c r="F462" s="36" t="s">
        <v>191</v>
      </c>
      <c r="G462" s="37">
        <v>8.0000000000000007E-5</v>
      </c>
      <c r="H462" s="38">
        <v>8106.38</v>
      </c>
      <c r="I462" s="32">
        <f>TRUNC(H462*G462,2)</f>
        <v>0.64</v>
      </c>
    </row>
    <row r="463" spans="1:9" ht="0.9" customHeight="1" thickTop="1" x14ac:dyDescent="0.25">
      <c r="A463" s="33"/>
      <c r="B463" s="33"/>
      <c r="C463" s="33"/>
      <c r="D463" s="33"/>
      <c r="E463" s="33"/>
      <c r="F463" s="33"/>
      <c r="G463" s="33"/>
      <c r="H463" s="33"/>
      <c r="I463" s="33"/>
    </row>
    <row r="464" spans="1:9" ht="18" customHeight="1" x14ac:dyDescent="0.25">
      <c r="A464" s="20"/>
      <c r="B464" s="21" t="s">
        <v>10</v>
      </c>
      <c r="C464" s="20" t="s">
        <v>11</v>
      </c>
      <c r="D464" s="20" t="s">
        <v>12</v>
      </c>
      <c r="E464" s="68" t="s">
        <v>117</v>
      </c>
      <c r="F464" s="22" t="s">
        <v>13</v>
      </c>
      <c r="G464" s="21" t="s">
        <v>14</v>
      </c>
      <c r="H464" s="21" t="s">
        <v>15</v>
      </c>
      <c r="I464" s="21" t="s">
        <v>17</v>
      </c>
    </row>
    <row r="465" spans="1:9" ht="39" customHeight="1" x14ac:dyDescent="0.25">
      <c r="A465" s="23" t="s">
        <v>118</v>
      </c>
      <c r="B465" s="24" t="s">
        <v>450</v>
      </c>
      <c r="C465" s="23" t="s">
        <v>122</v>
      </c>
      <c r="D465" s="23" t="s">
        <v>451</v>
      </c>
      <c r="E465" s="69" t="s">
        <v>140</v>
      </c>
      <c r="F465" s="25" t="s">
        <v>124</v>
      </c>
      <c r="G465" s="26">
        <v>1</v>
      </c>
      <c r="H465" s="27">
        <v>1.22</v>
      </c>
      <c r="I465" s="27">
        <f>SUM(I466:I468)</f>
        <v>1.22</v>
      </c>
    </row>
    <row r="466" spans="1:9" ht="26.1" customHeight="1" thickBot="1" x14ac:dyDescent="0.3">
      <c r="A466" s="34" t="s">
        <v>129</v>
      </c>
      <c r="B466" s="35" t="s">
        <v>456</v>
      </c>
      <c r="C466" s="34" t="s">
        <v>122</v>
      </c>
      <c r="D466" s="34" t="s">
        <v>457</v>
      </c>
      <c r="E466" s="72" t="s">
        <v>458</v>
      </c>
      <c r="F466" s="36" t="s">
        <v>459</v>
      </c>
      <c r="G466" s="37">
        <v>1.7</v>
      </c>
      <c r="H466" s="38">
        <v>0.72</v>
      </c>
      <c r="I466" s="32">
        <f>TRUNC(H466*G466,2)</f>
        <v>1.22</v>
      </c>
    </row>
    <row r="467" spans="1:9" ht="0.9" customHeight="1" thickTop="1" x14ac:dyDescent="0.25">
      <c r="A467" s="33"/>
      <c r="B467" s="33"/>
      <c r="C467" s="33"/>
      <c r="D467" s="33"/>
      <c r="E467" s="33"/>
      <c r="F467" s="33"/>
      <c r="G467" s="33"/>
      <c r="H467" s="33"/>
      <c r="I467" s="33"/>
    </row>
    <row r="468" spans="1:9" ht="18" customHeight="1" x14ac:dyDescent="0.25">
      <c r="A468" s="20"/>
      <c r="B468" s="21" t="s">
        <v>10</v>
      </c>
      <c r="C468" s="20" t="s">
        <v>11</v>
      </c>
      <c r="D468" s="20" t="s">
        <v>12</v>
      </c>
      <c r="E468" s="68" t="s">
        <v>117</v>
      </c>
      <c r="F468" s="22" t="s">
        <v>13</v>
      </c>
      <c r="G468" s="21" t="s">
        <v>14</v>
      </c>
      <c r="H468" s="21" t="s">
        <v>15</v>
      </c>
      <c r="I468" s="21" t="s">
        <v>17</v>
      </c>
    </row>
    <row r="469" spans="1:9" ht="24" customHeight="1" x14ac:dyDescent="0.25">
      <c r="A469" s="23" t="s">
        <v>118</v>
      </c>
      <c r="B469" s="24" t="s">
        <v>125</v>
      </c>
      <c r="C469" s="23" t="s">
        <v>122</v>
      </c>
      <c r="D469" s="23" t="s">
        <v>126</v>
      </c>
      <c r="E469" s="69" t="s">
        <v>119</v>
      </c>
      <c r="F469" s="25" t="s">
        <v>124</v>
      </c>
      <c r="G469" s="26">
        <v>1</v>
      </c>
      <c r="H469" s="27">
        <v>45.94</v>
      </c>
      <c r="I469" s="27">
        <f>SUM(I470:I477)</f>
        <v>45.94</v>
      </c>
    </row>
    <row r="470" spans="1:9" ht="26.1" customHeight="1" x14ac:dyDescent="0.25">
      <c r="A470" s="28" t="s">
        <v>120</v>
      </c>
      <c r="B470" s="29" t="s">
        <v>364</v>
      </c>
      <c r="C470" s="28" t="s">
        <v>122</v>
      </c>
      <c r="D470" s="28" t="s">
        <v>365</v>
      </c>
      <c r="E470" s="70" t="s">
        <v>119</v>
      </c>
      <c r="F470" s="30" t="s">
        <v>124</v>
      </c>
      <c r="G470" s="31">
        <v>1</v>
      </c>
      <c r="H470" s="32">
        <f>H299</f>
        <v>0.89</v>
      </c>
      <c r="I470" s="32">
        <f t="shared" ref="I470:I475" si="65">TRUNC(H470*G470,2)</f>
        <v>0.89</v>
      </c>
    </row>
    <row r="471" spans="1:9" ht="26.1" customHeight="1" x14ac:dyDescent="0.25">
      <c r="A471" s="34" t="s">
        <v>129</v>
      </c>
      <c r="B471" s="35" t="s">
        <v>317</v>
      </c>
      <c r="C471" s="34" t="s">
        <v>122</v>
      </c>
      <c r="D471" s="34" t="s">
        <v>318</v>
      </c>
      <c r="E471" s="72" t="s">
        <v>132</v>
      </c>
      <c r="F471" s="36" t="s">
        <v>124</v>
      </c>
      <c r="G471" s="37">
        <v>1</v>
      </c>
      <c r="H471" s="38">
        <v>0.08</v>
      </c>
      <c r="I471" s="32">
        <f t="shared" si="65"/>
        <v>0.08</v>
      </c>
    </row>
    <row r="472" spans="1:9" ht="26.1" customHeight="1" x14ac:dyDescent="0.25">
      <c r="A472" s="34" t="s">
        <v>129</v>
      </c>
      <c r="B472" s="35" t="s">
        <v>315</v>
      </c>
      <c r="C472" s="34" t="s">
        <v>122</v>
      </c>
      <c r="D472" s="34" t="s">
        <v>316</v>
      </c>
      <c r="E472" s="72" t="s">
        <v>132</v>
      </c>
      <c r="F472" s="36" t="s">
        <v>124</v>
      </c>
      <c r="G472" s="37">
        <v>1</v>
      </c>
      <c r="H472" s="38">
        <v>1.43</v>
      </c>
      <c r="I472" s="32">
        <f t="shared" si="65"/>
        <v>1.43</v>
      </c>
    </row>
    <row r="473" spans="1:9" ht="26.1" customHeight="1" x14ac:dyDescent="0.25">
      <c r="A473" s="34" t="s">
        <v>129</v>
      </c>
      <c r="B473" s="35" t="s">
        <v>460</v>
      </c>
      <c r="C473" s="34" t="s">
        <v>122</v>
      </c>
      <c r="D473" s="34" t="s">
        <v>461</v>
      </c>
      <c r="E473" s="72" t="s">
        <v>132</v>
      </c>
      <c r="F473" s="36" t="s">
        <v>124</v>
      </c>
      <c r="G473" s="37">
        <v>1</v>
      </c>
      <c r="H473" s="38">
        <v>1.28</v>
      </c>
      <c r="I473" s="32">
        <f t="shared" si="65"/>
        <v>1.28</v>
      </c>
    </row>
    <row r="474" spans="1:9" ht="26.1" customHeight="1" x14ac:dyDescent="0.25">
      <c r="A474" s="34" t="s">
        <v>129</v>
      </c>
      <c r="B474" s="35" t="s">
        <v>462</v>
      </c>
      <c r="C474" s="34" t="s">
        <v>122</v>
      </c>
      <c r="D474" s="34" t="s">
        <v>463</v>
      </c>
      <c r="E474" s="72" t="s">
        <v>132</v>
      </c>
      <c r="F474" s="36" t="s">
        <v>124</v>
      </c>
      <c r="G474" s="37">
        <v>1</v>
      </c>
      <c r="H474" s="38">
        <v>0.08</v>
      </c>
      <c r="I474" s="32">
        <f t="shared" si="65"/>
        <v>0.08</v>
      </c>
    </row>
    <row r="475" spans="1:9" ht="24" customHeight="1" thickBot="1" x14ac:dyDescent="0.3">
      <c r="A475" s="34" t="s">
        <v>129</v>
      </c>
      <c r="B475" s="35" t="s">
        <v>366</v>
      </c>
      <c r="C475" s="34" t="s">
        <v>122</v>
      </c>
      <c r="D475" s="34" t="s">
        <v>367</v>
      </c>
      <c r="E475" s="72" t="s">
        <v>312</v>
      </c>
      <c r="F475" s="36" t="s">
        <v>124</v>
      </c>
      <c r="G475" s="37">
        <v>1</v>
      </c>
      <c r="H475" s="38">
        <v>42.18</v>
      </c>
      <c r="I475" s="32">
        <f t="shared" si="65"/>
        <v>42.18</v>
      </c>
    </row>
    <row r="476" spans="1:9" ht="0.9" customHeight="1" thickTop="1" x14ac:dyDescent="0.25">
      <c r="A476" s="33"/>
      <c r="B476" s="33"/>
      <c r="C476" s="33"/>
      <c r="D476" s="33"/>
      <c r="E476" s="33"/>
      <c r="F476" s="33"/>
      <c r="G476" s="33"/>
      <c r="H476" s="33"/>
      <c r="I476" s="33"/>
    </row>
    <row r="477" spans="1:9" ht="18" customHeight="1" x14ac:dyDescent="0.25">
      <c r="A477" s="20"/>
      <c r="B477" s="21" t="s">
        <v>10</v>
      </c>
      <c r="C477" s="20" t="s">
        <v>11</v>
      </c>
      <c r="D477" s="20" t="s">
        <v>12</v>
      </c>
      <c r="E477" s="68" t="s">
        <v>117</v>
      </c>
      <c r="F477" s="22" t="s">
        <v>13</v>
      </c>
      <c r="G477" s="21" t="s">
        <v>14</v>
      </c>
      <c r="H477" s="21" t="s">
        <v>15</v>
      </c>
      <c r="I477" s="21" t="s">
        <v>17</v>
      </c>
    </row>
    <row r="478" spans="1:9" ht="26.1" customHeight="1" x14ac:dyDescent="0.25">
      <c r="A478" s="23" t="s">
        <v>118</v>
      </c>
      <c r="B478" s="24" t="s">
        <v>327</v>
      </c>
      <c r="C478" s="23" t="s">
        <v>122</v>
      </c>
      <c r="D478" s="23" t="s">
        <v>328</v>
      </c>
      <c r="E478" s="69" t="s">
        <v>119</v>
      </c>
      <c r="F478" s="25" t="s">
        <v>124</v>
      </c>
      <c r="G478" s="26">
        <v>1</v>
      </c>
      <c r="H478" s="27">
        <v>28.26</v>
      </c>
      <c r="I478" s="27">
        <f>SUM(I479:I486)</f>
        <v>28.26</v>
      </c>
    </row>
    <row r="479" spans="1:9" ht="26.1" customHeight="1" x14ac:dyDescent="0.25">
      <c r="A479" s="28" t="s">
        <v>120</v>
      </c>
      <c r="B479" s="29" t="s">
        <v>368</v>
      </c>
      <c r="C479" s="28" t="s">
        <v>122</v>
      </c>
      <c r="D479" s="28" t="s">
        <v>369</v>
      </c>
      <c r="E479" s="70" t="s">
        <v>119</v>
      </c>
      <c r="F479" s="30" t="s">
        <v>124</v>
      </c>
      <c r="G479" s="31">
        <v>1</v>
      </c>
      <c r="H479" s="32">
        <f>H303</f>
        <v>0.1</v>
      </c>
      <c r="I479" s="32">
        <f t="shared" ref="I479:I486" si="66">TRUNC(H479*G479,2)</f>
        <v>0.1</v>
      </c>
    </row>
    <row r="480" spans="1:9" ht="26.1" customHeight="1" x14ac:dyDescent="0.25">
      <c r="A480" s="34" t="s">
        <v>129</v>
      </c>
      <c r="B480" s="35" t="s">
        <v>323</v>
      </c>
      <c r="C480" s="34" t="s">
        <v>122</v>
      </c>
      <c r="D480" s="34" t="s">
        <v>324</v>
      </c>
      <c r="E480" s="72" t="s">
        <v>132</v>
      </c>
      <c r="F480" s="36" t="s">
        <v>124</v>
      </c>
      <c r="G480" s="37">
        <v>1</v>
      </c>
      <c r="H480" s="38">
        <v>3.95</v>
      </c>
      <c r="I480" s="32">
        <f t="shared" si="66"/>
        <v>3.95</v>
      </c>
    </row>
    <row r="481" spans="1:9" ht="26.1" customHeight="1" x14ac:dyDescent="0.25">
      <c r="A481" s="34" t="s">
        <v>129</v>
      </c>
      <c r="B481" s="35" t="s">
        <v>315</v>
      </c>
      <c r="C481" s="34" t="s">
        <v>122</v>
      </c>
      <c r="D481" s="34" t="s">
        <v>316</v>
      </c>
      <c r="E481" s="72" t="s">
        <v>132</v>
      </c>
      <c r="F481" s="36" t="s">
        <v>124</v>
      </c>
      <c r="G481" s="37">
        <v>1</v>
      </c>
      <c r="H481" s="38">
        <v>1.43</v>
      </c>
      <c r="I481" s="32">
        <f t="shared" si="66"/>
        <v>1.43</v>
      </c>
    </row>
    <row r="482" spans="1:9" ht="26.1" customHeight="1" x14ac:dyDescent="0.25">
      <c r="A482" s="34" t="s">
        <v>129</v>
      </c>
      <c r="B482" s="35" t="s">
        <v>317</v>
      </c>
      <c r="C482" s="34" t="s">
        <v>122</v>
      </c>
      <c r="D482" s="34" t="s">
        <v>318</v>
      </c>
      <c r="E482" s="72" t="s">
        <v>132</v>
      </c>
      <c r="F482" s="36" t="s">
        <v>124</v>
      </c>
      <c r="G482" s="37">
        <v>1</v>
      </c>
      <c r="H482" s="38">
        <v>0.08</v>
      </c>
      <c r="I482" s="32">
        <f t="shared" si="66"/>
        <v>0.08</v>
      </c>
    </row>
    <row r="483" spans="1:9" ht="26.1" customHeight="1" x14ac:dyDescent="0.25">
      <c r="A483" s="34" t="s">
        <v>129</v>
      </c>
      <c r="B483" s="35" t="s">
        <v>313</v>
      </c>
      <c r="C483" s="34" t="s">
        <v>122</v>
      </c>
      <c r="D483" s="34" t="s">
        <v>314</v>
      </c>
      <c r="E483" s="72" t="s">
        <v>132</v>
      </c>
      <c r="F483" s="36" t="s">
        <v>124</v>
      </c>
      <c r="G483" s="37">
        <v>1</v>
      </c>
      <c r="H483" s="38">
        <v>1.5</v>
      </c>
      <c r="I483" s="32">
        <f t="shared" si="66"/>
        <v>1.5</v>
      </c>
    </row>
    <row r="484" spans="1:9" ht="24" customHeight="1" x14ac:dyDescent="0.25">
      <c r="A484" s="34" t="s">
        <v>129</v>
      </c>
      <c r="B484" s="35" t="s">
        <v>370</v>
      </c>
      <c r="C484" s="34" t="s">
        <v>122</v>
      </c>
      <c r="D484" s="34" t="s">
        <v>371</v>
      </c>
      <c r="E484" s="72" t="s">
        <v>312</v>
      </c>
      <c r="F484" s="36" t="s">
        <v>124</v>
      </c>
      <c r="G484" s="37">
        <v>1</v>
      </c>
      <c r="H484" s="38">
        <v>20.3</v>
      </c>
      <c r="I484" s="32">
        <f t="shared" si="66"/>
        <v>20.3</v>
      </c>
    </row>
    <row r="485" spans="1:9" ht="26.1" customHeight="1" x14ac:dyDescent="0.25">
      <c r="A485" s="34" t="s">
        <v>129</v>
      </c>
      <c r="B485" s="35" t="s">
        <v>464</v>
      </c>
      <c r="C485" s="34" t="s">
        <v>122</v>
      </c>
      <c r="D485" s="34" t="s">
        <v>465</v>
      </c>
      <c r="E485" s="72" t="s">
        <v>132</v>
      </c>
      <c r="F485" s="36" t="s">
        <v>124</v>
      </c>
      <c r="G485" s="37">
        <v>1</v>
      </c>
      <c r="H485" s="38">
        <v>0.89</v>
      </c>
      <c r="I485" s="32">
        <f t="shared" si="66"/>
        <v>0.89</v>
      </c>
    </row>
    <row r="486" spans="1:9" ht="26.1" customHeight="1" thickBot="1" x14ac:dyDescent="0.3">
      <c r="A486" s="34" t="s">
        <v>129</v>
      </c>
      <c r="B486" s="35" t="s">
        <v>466</v>
      </c>
      <c r="C486" s="34" t="s">
        <v>122</v>
      </c>
      <c r="D486" s="34" t="s">
        <v>467</v>
      </c>
      <c r="E486" s="72" t="s">
        <v>132</v>
      </c>
      <c r="F486" s="36" t="s">
        <v>124</v>
      </c>
      <c r="G486" s="37">
        <v>1</v>
      </c>
      <c r="H486" s="38">
        <v>0.01</v>
      </c>
      <c r="I486" s="32">
        <f t="shared" si="66"/>
        <v>0.01</v>
      </c>
    </row>
    <row r="487" spans="1:9" ht="0.9" customHeight="1" thickTop="1" x14ac:dyDescent="0.25">
      <c r="A487" s="33"/>
      <c r="B487" s="33"/>
      <c r="C487" s="33"/>
      <c r="D487" s="33"/>
      <c r="E487" s="33"/>
      <c r="F487" s="33"/>
      <c r="G487" s="33"/>
      <c r="H487" s="33"/>
      <c r="I487" s="33"/>
    </row>
    <row r="488" spans="1:9" ht="18" customHeight="1" x14ac:dyDescent="0.25">
      <c r="A488" s="20"/>
      <c r="B488" s="21" t="s">
        <v>10</v>
      </c>
      <c r="C488" s="20" t="s">
        <v>11</v>
      </c>
      <c r="D488" s="20" t="s">
        <v>12</v>
      </c>
      <c r="E488" s="68" t="s">
        <v>117</v>
      </c>
      <c r="F488" s="22" t="s">
        <v>13</v>
      </c>
      <c r="G488" s="21" t="s">
        <v>14</v>
      </c>
      <c r="H488" s="21" t="s">
        <v>15</v>
      </c>
      <c r="I488" s="21" t="s">
        <v>17</v>
      </c>
    </row>
    <row r="489" spans="1:9" ht="24" customHeight="1" x14ac:dyDescent="0.25">
      <c r="A489" s="23" t="s">
        <v>118</v>
      </c>
      <c r="B489" s="24" t="s">
        <v>428</v>
      </c>
      <c r="C489" s="23" t="s">
        <v>122</v>
      </c>
      <c r="D489" s="23" t="s">
        <v>429</v>
      </c>
      <c r="E489" s="69" t="s">
        <v>119</v>
      </c>
      <c r="F489" s="25" t="s">
        <v>124</v>
      </c>
      <c r="G489" s="26">
        <v>1</v>
      </c>
      <c r="H489" s="27">
        <v>27.5</v>
      </c>
      <c r="I489" s="27">
        <f>SUM(I490:I498)</f>
        <v>27.5</v>
      </c>
    </row>
    <row r="490" spans="1:9" ht="26.1" customHeight="1" x14ac:dyDescent="0.25">
      <c r="A490" s="28" t="s">
        <v>120</v>
      </c>
      <c r="B490" s="29" t="s">
        <v>372</v>
      </c>
      <c r="C490" s="28" t="s">
        <v>122</v>
      </c>
      <c r="D490" s="28" t="s">
        <v>373</v>
      </c>
      <c r="E490" s="70" t="s">
        <v>119</v>
      </c>
      <c r="F490" s="30" t="s">
        <v>124</v>
      </c>
      <c r="G490" s="31">
        <v>1</v>
      </c>
      <c r="H490" s="32">
        <f>H307</f>
        <v>0.09</v>
      </c>
      <c r="I490" s="32">
        <f t="shared" ref="I490:I497" si="67">TRUNC(H490*G490,2)</f>
        <v>0.09</v>
      </c>
    </row>
    <row r="491" spans="1:9" ht="26.1" customHeight="1" x14ac:dyDescent="0.25">
      <c r="A491" s="34" t="s">
        <v>129</v>
      </c>
      <c r="B491" s="35" t="s">
        <v>317</v>
      </c>
      <c r="C491" s="34" t="s">
        <v>122</v>
      </c>
      <c r="D491" s="34" t="s">
        <v>318</v>
      </c>
      <c r="E491" s="72" t="s">
        <v>132</v>
      </c>
      <c r="F491" s="36" t="s">
        <v>124</v>
      </c>
      <c r="G491" s="37">
        <v>1</v>
      </c>
      <c r="H491" s="38">
        <v>0.08</v>
      </c>
      <c r="I491" s="32">
        <f t="shared" si="67"/>
        <v>0.08</v>
      </c>
    </row>
    <row r="492" spans="1:9" ht="26.1" customHeight="1" x14ac:dyDescent="0.25">
      <c r="A492" s="34" t="s">
        <v>129</v>
      </c>
      <c r="B492" s="35" t="s">
        <v>315</v>
      </c>
      <c r="C492" s="34" t="s">
        <v>122</v>
      </c>
      <c r="D492" s="34" t="s">
        <v>316</v>
      </c>
      <c r="E492" s="72" t="s">
        <v>132</v>
      </c>
      <c r="F492" s="36" t="s">
        <v>124</v>
      </c>
      <c r="G492" s="37">
        <v>1</v>
      </c>
      <c r="H492" s="38">
        <v>1.43</v>
      </c>
      <c r="I492" s="32">
        <f t="shared" si="67"/>
        <v>1.43</v>
      </c>
    </row>
    <row r="493" spans="1:9" ht="26.1" customHeight="1" x14ac:dyDescent="0.25">
      <c r="A493" s="34" t="s">
        <v>129</v>
      </c>
      <c r="B493" s="35" t="s">
        <v>466</v>
      </c>
      <c r="C493" s="34" t="s">
        <v>122</v>
      </c>
      <c r="D493" s="34" t="s">
        <v>467</v>
      </c>
      <c r="E493" s="72" t="s">
        <v>132</v>
      </c>
      <c r="F493" s="36" t="s">
        <v>124</v>
      </c>
      <c r="G493" s="37">
        <v>1</v>
      </c>
      <c r="H493" s="38">
        <v>0.01</v>
      </c>
      <c r="I493" s="32">
        <f t="shared" si="67"/>
        <v>0.01</v>
      </c>
    </row>
    <row r="494" spans="1:9" ht="26.1" customHeight="1" x14ac:dyDescent="0.25">
      <c r="A494" s="34" t="s">
        <v>129</v>
      </c>
      <c r="B494" s="35" t="s">
        <v>464</v>
      </c>
      <c r="C494" s="34" t="s">
        <v>122</v>
      </c>
      <c r="D494" s="34" t="s">
        <v>465</v>
      </c>
      <c r="E494" s="72" t="s">
        <v>132</v>
      </c>
      <c r="F494" s="36" t="s">
        <v>124</v>
      </c>
      <c r="G494" s="37">
        <v>1</v>
      </c>
      <c r="H494" s="38">
        <v>0.89</v>
      </c>
      <c r="I494" s="32">
        <f t="shared" si="67"/>
        <v>0.89</v>
      </c>
    </row>
    <row r="495" spans="1:9" ht="24" customHeight="1" x14ac:dyDescent="0.25">
      <c r="A495" s="34" t="s">
        <v>129</v>
      </c>
      <c r="B495" s="35" t="s">
        <v>374</v>
      </c>
      <c r="C495" s="34" t="s">
        <v>122</v>
      </c>
      <c r="D495" s="34" t="s">
        <v>375</v>
      </c>
      <c r="E495" s="72" t="s">
        <v>312</v>
      </c>
      <c r="F495" s="36" t="s">
        <v>124</v>
      </c>
      <c r="G495" s="37">
        <v>1</v>
      </c>
      <c r="H495" s="38">
        <v>19.55</v>
      </c>
      <c r="I495" s="32">
        <f t="shared" si="67"/>
        <v>19.55</v>
      </c>
    </row>
    <row r="496" spans="1:9" ht="26.1" customHeight="1" x14ac:dyDescent="0.25">
      <c r="A496" s="34" t="s">
        <v>129</v>
      </c>
      <c r="B496" s="35" t="s">
        <v>323</v>
      </c>
      <c r="C496" s="34" t="s">
        <v>122</v>
      </c>
      <c r="D496" s="34" t="s">
        <v>324</v>
      </c>
      <c r="E496" s="72" t="s">
        <v>132</v>
      </c>
      <c r="F496" s="36" t="s">
        <v>124</v>
      </c>
      <c r="G496" s="37">
        <v>1</v>
      </c>
      <c r="H496" s="38">
        <v>3.95</v>
      </c>
      <c r="I496" s="32">
        <f t="shared" si="67"/>
        <v>3.95</v>
      </c>
    </row>
    <row r="497" spans="1:9" ht="26.1" customHeight="1" thickBot="1" x14ac:dyDescent="0.3">
      <c r="A497" s="34" t="s">
        <v>129</v>
      </c>
      <c r="B497" s="35" t="s">
        <v>313</v>
      </c>
      <c r="C497" s="34" t="s">
        <v>122</v>
      </c>
      <c r="D497" s="34" t="s">
        <v>314</v>
      </c>
      <c r="E497" s="72" t="s">
        <v>132</v>
      </c>
      <c r="F497" s="36" t="s">
        <v>124</v>
      </c>
      <c r="G497" s="37">
        <v>1</v>
      </c>
      <c r="H497" s="38">
        <v>1.5</v>
      </c>
      <c r="I497" s="32">
        <f t="shared" si="67"/>
        <v>1.5</v>
      </c>
    </row>
    <row r="498" spans="1:9" ht="0.9" customHeight="1" thickTop="1" x14ac:dyDescent="0.25">
      <c r="A498" s="33"/>
      <c r="B498" s="33"/>
      <c r="C498" s="33"/>
      <c r="D498" s="33"/>
      <c r="E498" s="33"/>
      <c r="F498" s="33"/>
      <c r="G498" s="33"/>
      <c r="H498" s="33"/>
      <c r="I498" s="33"/>
    </row>
    <row r="499" spans="1:9" ht="18" customHeight="1" x14ac:dyDescent="0.25">
      <c r="A499" s="20"/>
      <c r="B499" s="21" t="s">
        <v>10</v>
      </c>
      <c r="C499" s="20" t="s">
        <v>11</v>
      </c>
      <c r="D499" s="20" t="s">
        <v>12</v>
      </c>
      <c r="E499" s="68" t="s">
        <v>117</v>
      </c>
      <c r="F499" s="22" t="s">
        <v>13</v>
      </c>
      <c r="G499" s="21" t="s">
        <v>14</v>
      </c>
      <c r="H499" s="21" t="s">
        <v>15</v>
      </c>
      <c r="I499" s="21" t="s">
        <v>17</v>
      </c>
    </row>
    <row r="500" spans="1:9" ht="26.1" customHeight="1" x14ac:dyDescent="0.25">
      <c r="A500" s="23" t="s">
        <v>118</v>
      </c>
      <c r="B500" s="24" t="s">
        <v>444</v>
      </c>
      <c r="C500" s="23" t="s">
        <v>122</v>
      </c>
      <c r="D500" s="23" t="s">
        <v>445</v>
      </c>
      <c r="E500" s="69" t="s">
        <v>119</v>
      </c>
      <c r="F500" s="25" t="s">
        <v>124</v>
      </c>
      <c r="G500" s="26">
        <v>1</v>
      </c>
      <c r="H500" s="27">
        <v>24.11</v>
      </c>
      <c r="I500" s="27">
        <f>SUM(I501:I508)</f>
        <v>24.110000000000003</v>
      </c>
    </row>
    <row r="501" spans="1:9" ht="26.1" customHeight="1" x14ac:dyDescent="0.25">
      <c r="A501" s="28" t="s">
        <v>120</v>
      </c>
      <c r="B501" s="29" t="s">
        <v>376</v>
      </c>
      <c r="C501" s="28" t="s">
        <v>122</v>
      </c>
      <c r="D501" s="28" t="s">
        <v>377</v>
      </c>
      <c r="E501" s="70" t="s">
        <v>119</v>
      </c>
      <c r="F501" s="30" t="s">
        <v>124</v>
      </c>
      <c r="G501" s="31">
        <v>1</v>
      </c>
      <c r="H501" s="32">
        <f>H311</f>
        <v>0.13</v>
      </c>
      <c r="I501" s="32">
        <f t="shared" ref="I501:I508" si="68">TRUNC(H501*G501,2)</f>
        <v>0.13</v>
      </c>
    </row>
    <row r="502" spans="1:9" ht="26.1" customHeight="1" x14ac:dyDescent="0.25">
      <c r="A502" s="34" t="s">
        <v>129</v>
      </c>
      <c r="B502" s="35" t="s">
        <v>323</v>
      </c>
      <c r="C502" s="34" t="s">
        <v>122</v>
      </c>
      <c r="D502" s="34" t="s">
        <v>324</v>
      </c>
      <c r="E502" s="72" t="s">
        <v>132</v>
      </c>
      <c r="F502" s="36" t="s">
        <v>124</v>
      </c>
      <c r="G502" s="37">
        <v>1</v>
      </c>
      <c r="H502" s="38">
        <v>3.95</v>
      </c>
      <c r="I502" s="32">
        <f t="shared" si="68"/>
        <v>3.95</v>
      </c>
    </row>
    <row r="503" spans="1:9" ht="26.1" customHeight="1" x14ac:dyDescent="0.25">
      <c r="A503" s="34" t="s">
        <v>129</v>
      </c>
      <c r="B503" s="35" t="s">
        <v>317</v>
      </c>
      <c r="C503" s="34" t="s">
        <v>122</v>
      </c>
      <c r="D503" s="34" t="s">
        <v>318</v>
      </c>
      <c r="E503" s="72" t="s">
        <v>132</v>
      </c>
      <c r="F503" s="36" t="s">
        <v>124</v>
      </c>
      <c r="G503" s="37">
        <v>1</v>
      </c>
      <c r="H503" s="38">
        <v>0.08</v>
      </c>
      <c r="I503" s="32">
        <f t="shared" si="68"/>
        <v>0.08</v>
      </c>
    </row>
    <row r="504" spans="1:9" ht="24" customHeight="1" x14ac:dyDescent="0.25">
      <c r="A504" s="34" t="s">
        <v>129</v>
      </c>
      <c r="B504" s="35" t="s">
        <v>378</v>
      </c>
      <c r="C504" s="34" t="s">
        <v>122</v>
      </c>
      <c r="D504" s="34" t="s">
        <v>379</v>
      </c>
      <c r="E504" s="72" t="s">
        <v>312</v>
      </c>
      <c r="F504" s="36" t="s">
        <v>124</v>
      </c>
      <c r="G504" s="37">
        <v>1</v>
      </c>
      <c r="H504" s="38">
        <v>16.12</v>
      </c>
      <c r="I504" s="32">
        <f t="shared" si="68"/>
        <v>16.12</v>
      </c>
    </row>
    <row r="505" spans="1:9" ht="26.1" customHeight="1" x14ac:dyDescent="0.25">
      <c r="A505" s="34" t="s">
        <v>129</v>
      </c>
      <c r="B505" s="35" t="s">
        <v>464</v>
      </c>
      <c r="C505" s="34" t="s">
        <v>122</v>
      </c>
      <c r="D505" s="34" t="s">
        <v>465</v>
      </c>
      <c r="E505" s="72" t="s">
        <v>132</v>
      </c>
      <c r="F505" s="36" t="s">
        <v>124</v>
      </c>
      <c r="G505" s="37">
        <v>1</v>
      </c>
      <c r="H505" s="38">
        <v>0.89</v>
      </c>
      <c r="I505" s="32">
        <f t="shared" si="68"/>
        <v>0.89</v>
      </c>
    </row>
    <row r="506" spans="1:9" ht="26.1" customHeight="1" x14ac:dyDescent="0.25">
      <c r="A506" s="34" t="s">
        <v>129</v>
      </c>
      <c r="B506" s="35" t="s">
        <v>315</v>
      </c>
      <c r="C506" s="34" t="s">
        <v>122</v>
      </c>
      <c r="D506" s="34" t="s">
        <v>316</v>
      </c>
      <c r="E506" s="72" t="s">
        <v>132</v>
      </c>
      <c r="F506" s="36" t="s">
        <v>124</v>
      </c>
      <c r="G506" s="37">
        <v>1</v>
      </c>
      <c r="H506" s="38">
        <v>1.43</v>
      </c>
      <c r="I506" s="32">
        <f t="shared" si="68"/>
        <v>1.43</v>
      </c>
    </row>
    <row r="507" spans="1:9" ht="26.1" customHeight="1" x14ac:dyDescent="0.25">
      <c r="A507" s="34" t="s">
        <v>129</v>
      </c>
      <c r="B507" s="35" t="s">
        <v>313</v>
      </c>
      <c r="C507" s="34" t="s">
        <v>122</v>
      </c>
      <c r="D507" s="34" t="s">
        <v>314</v>
      </c>
      <c r="E507" s="72" t="s">
        <v>132</v>
      </c>
      <c r="F507" s="36" t="s">
        <v>124</v>
      </c>
      <c r="G507" s="37">
        <v>1</v>
      </c>
      <c r="H507" s="38">
        <v>1.5</v>
      </c>
      <c r="I507" s="32">
        <f t="shared" si="68"/>
        <v>1.5</v>
      </c>
    </row>
    <row r="508" spans="1:9" ht="26.1" customHeight="1" thickBot="1" x14ac:dyDescent="0.3">
      <c r="A508" s="34" t="s">
        <v>129</v>
      </c>
      <c r="B508" s="35" t="s">
        <v>466</v>
      </c>
      <c r="C508" s="34" t="s">
        <v>122</v>
      </c>
      <c r="D508" s="34" t="s">
        <v>467</v>
      </c>
      <c r="E508" s="72" t="s">
        <v>132</v>
      </c>
      <c r="F508" s="36" t="s">
        <v>124</v>
      </c>
      <c r="G508" s="37">
        <v>1</v>
      </c>
      <c r="H508" s="38">
        <v>0.01</v>
      </c>
      <c r="I508" s="32">
        <f t="shared" si="68"/>
        <v>0.01</v>
      </c>
    </row>
    <row r="509" spans="1:9" ht="0.9" customHeight="1" thickTop="1" x14ac:dyDescent="0.25">
      <c r="A509" s="33"/>
      <c r="B509" s="33"/>
      <c r="C509" s="33"/>
      <c r="D509" s="33"/>
      <c r="E509" s="33"/>
      <c r="F509" s="33"/>
      <c r="G509" s="33"/>
      <c r="H509" s="33"/>
      <c r="I509" s="33"/>
    </row>
    <row r="510" spans="1:9" ht="18" customHeight="1" x14ac:dyDescent="0.25">
      <c r="A510" s="20"/>
      <c r="B510" s="21" t="s">
        <v>10</v>
      </c>
      <c r="C510" s="20" t="s">
        <v>11</v>
      </c>
      <c r="D510" s="20" t="s">
        <v>12</v>
      </c>
      <c r="E510" s="68" t="s">
        <v>117</v>
      </c>
      <c r="F510" s="22" t="s">
        <v>13</v>
      </c>
      <c r="G510" s="21" t="s">
        <v>14</v>
      </c>
      <c r="H510" s="21" t="s">
        <v>15</v>
      </c>
      <c r="I510" s="21" t="s">
        <v>17</v>
      </c>
    </row>
    <row r="511" spans="1:9" ht="26.1" customHeight="1" x14ac:dyDescent="0.25">
      <c r="A511" s="23" t="s">
        <v>118</v>
      </c>
      <c r="B511" s="24" t="s">
        <v>468</v>
      </c>
      <c r="C511" s="23" t="s">
        <v>122</v>
      </c>
      <c r="D511" s="23" t="s">
        <v>469</v>
      </c>
      <c r="E511" s="69" t="s">
        <v>119</v>
      </c>
      <c r="F511" s="25" t="s">
        <v>124</v>
      </c>
      <c r="G511" s="26">
        <v>1</v>
      </c>
      <c r="H511" s="27">
        <v>24.11</v>
      </c>
      <c r="I511" s="27">
        <f>SUM(I512:I519)</f>
        <v>24.11</v>
      </c>
    </row>
    <row r="512" spans="1:9" ht="26.1" customHeight="1" x14ac:dyDescent="0.25">
      <c r="A512" s="28" t="s">
        <v>120</v>
      </c>
      <c r="B512" s="29" t="s">
        <v>380</v>
      </c>
      <c r="C512" s="28" t="s">
        <v>122</v>
      </c>
      <c r="D512" s="28" t="s">
        <v>381</v>
      </c>
      <c r="E512" s="70" t="s">
        <v>119</v>
      </c>
      <c r="F512" s="30" t="s">
        <v>124</v>
      </c>
      <c r="G512" s="31">
        <v>1</v>
      </c>
      <c r="H512" s="32">
        <f>I315</f>
        <v>0.13</v>
      </c>
      <c r="I512" s="32">
        <f t="shared" ref="I512:I519" si="69">TRUNC(H512*G512,2)</f>
        <v>0.13</v>
      </c>
    </row>
    <row r="513" spans="1:9" ht="26.1" customHeight="1" x14ac:dyDescent="0.25">
      <c r="A513" s="34" t="s">
        <v>129</v>
      </c>
      <c r="B513" s="35" t="s">
        <v>317</v>
      </c>
      <c r="C513" s="34" t="s">
        <v>122</v>
      </c>
      <c r="D513" s="34" t="s">
        <v>318</v>
      </c>
      <c r="E513" s="72" t="s">
        <v>132</v>
      </c>
      <c r="F513" s="36" t="s">
        <v>124</v>
      </c>
      <c r="G513" s="37">
        <v>1</v>
      </c>
      <c r="H513" s="38">
        <v>0.08</v>
      </c>
      <c r="I513" s="32">
        <f t="shared" si="69"/>
        <v>0.08</v>
      </c>
    </row>
    <row r="514" spans="1:9" ht="26.1" customHeight="1" x14ac:dyDescent="0.25">
      <c r="A514" s="34" t="s">
        <v>129</v>
      </c>
      <c r="B514" s="35" t="s">
        <v>466</v>
      </c>
      <c r="C514" s="34" t="s">
        <v>122</v>
      </c>
      <c r="D514" s="34" t="s">
        <v>467</v>
      </c>
      <c r="E514" s="72" t="s">
        <v>132</v>
      </c>
      <c r="F514" s="36" t="s">
        <v>124</v>
      </c>
      <c r="G514" s="37">
        <v>1</v>
      </c>
      <c r="H514" s="38">
        <v>0.01</v>
      </c>
      <c r="I514" s="32">
        <f t="shared" si="69"/>
        <v>0.01</v>
      </c>
    </row>
    <row r="515" spans="1:9" ht="26.1" customHeight="1" x14ac:dyDescent="0.25">
      <c r="A515" s="34" t="s">
        <v>129</v>
      </c>
      <c r="B515" s="35" t="s">
        <v>313</v>
      </c>
      <c r="C515" s="34" t="s">
        <v>122</v>
      </c>
      <c r="D515" s="34" t="s">
        <v>314</v>
      </c>
      <c r="E515" s="72" t="s">
        <v>132</v>
      </c>
      <c r="F515" s="36" t="s">
        <v>124</v>
      </c>
      <c r="G515" s="37">
        <v>1</v>
      </c>
      <c r="H515" s="38">
        <v>1.5</v>
      </c>
      <c r="I515" s="32">
        <f t="shared" si="69"/>
        <v>1.5</v>
      </c>
    </row>
    <row r="516" spans="1:9" ht="26.1" customHeight="1" x14ac:dyDescent="0.25">
      <c r="A516" s="34" t="s">
        <v>129</v>
      </c>
      <c r="B516" s="35" t="s">
        <v>382</v>
      </c>
      <c r="C516" s="34" t="s">
        <v>122</v>
      </c>
      <c r="D516" s="34" t="s">
        <v>383</v>
      </c>
      <c r="E516" s="72" t="s">
        <v>312</v>
      </c>
      <c r="F516" s="36" t="s">
        <v>124</v>
      </c>
      <c r="G516" s="37">
        <v>1</v>
      </c>
      <c r="H516" s="38">
        <v>16.12</v>
      </c>
      <c r="I516" s="32">
        <f t="shared" si="69"/>
        <v>16.12</v>
      </c>
    </row>
    <row r="517" spans="1:9" ht="26.1" customHeight="1" x14ac:dyDescent="0.25">
      <c r="A517" s="34" t="s">
        <v>129</v>
      </c>
      <c r="B517" s="35" t="s">
        <v>464</v>
      </c>
      <c r="C517" s="34" t="s">
        <v>122</v>
      </c>
      <c r="D517" s="34" t="s">
        <v>465</v>
      </c>
      <c r="E517" s="72" t="s">
        <v>132</v>
      </c>
      <c r="F517" s="36" t="s">
        <v>124</v>
      </c>
      <c r="G517" s="37">
        <v>1</v>
      </c>
      <c r="H517" s="38">
        <v>0.89</v>
      </c>
      <c r="I517" s="32">
        <f t="shared" si="69"/>
        <v>0.89</v>
      </c>
    </row>
    <row r="518" spans="1:9" ht="26.1" customHeight="1" x14ac:dyDescent="0.25">
      <c r="A518" s="34" t="s">
        <v>129</v>
      </c>
      <c r="B518" s="35" t="s">
        <v>323</v>
      </c>
      <c r="C518" s="34" t="s">
        <v>122</v>
      </c>
      <c r="D518" s="34" t="s">
        <v>324</v>
      </c>
      <c r="E518" s="72" t="s">
        <v>132</v>
      </c>
      <c r="F518" s="36" t="s">
        <v>124</v>
      </c>
      <c r="G518" s="37">
        <v>1</v>
      </c>
      <c r="H518" s="38">
        <v>3.95</v>
      </c>
      <c r="I518" s="32">
        <f t="shared" si="69"/>
        <v>3.95</v>
      </c>
    </row>
    <row r="519" spans="1:9" ht="26.1" customHeight="1" thickBot="1" x14ac:dyDescent="0.3">
      <c r="A519" s="34" t="s">
        <v>129</v>
      </c>
      <c r="B519" s="35" t="s">
        <v>315</v>
      </c>
      <c r="C519" s="34" t="s">
        <v>122</v>
      </c>
      <c r="D519" s="34" t="s">
        <v>316</v>
      </c>
      <c r="E519" s="72" t="s">
        <v>132</v>
      </c>
      <c r="F519" s="36" t="s">
        <v>124</v>
      </c>
      <c r="G519" s="37">
        <v>1</v>
      </c>
      <c r="H519" s="38">
        <v>1.43</v>
      </c>
      <c r="I519" s="32">
        <f t="shared" si="69"/>
        <v>1.43</v>
      </c>
    </row>
    <row r="520" spans="1:9" ht="0.9" customHeight="1" thickTop="1" x14ac:dyDescent="0.25">
      <c r="A520" s="33"/>
      <c r="B520" s="33"/>
      <c r="C520" s="33"/>
      <c r="D520" s="33"/>
      <c r="E520" s="33"/>
      <c r="F520" s="33"/>
      <c r="G520" s="33"/>
      <c r="H520" s="33"/>
      <c r="I520" s="33"/>
    </row>
    <row r="521" spans="1:9" ht="18" customHeight="1" x14ac:dyDescent="0.25">
      <c r="A521" s="20"/>
      <c r="B521" s="21" t="s">
        <v>10</v>
      </c>
      <c r="C521" s="20" t="s">
        <v>11</v>
      </c>
      <c r="D521" s="20" t="s">
        <v>12</v>
      </c>
      <c r="E521" s="68" t="s">
        <v>117</v>
      </c>
      <c r="F521" s="22" t="s">
        <v>13</v>
      </c>
      <c r="G521" s="21" t="s">
        <v>14</v>
      </c>
      <c r="H521" s="21" t="s">
        <v>15</v>
      </c>
      <c r="I521" s="21" t="s">
        <v>17</v>
      </c>
    </row>
    <row r="522" spans="1:9" ht="26.1" customHeight="1" x14ac:dyDescent="0.25">
      <c r="A522" s="23" t="s">
        <v>118</v>
      </c>
      <c r="B522" s="24" t="s">
        <v>470</v>
      </c>
      <c r="C522" s="23" t="s">
        <v>122</v>
      </c>
      <c r="D522" s="23" t="s">
        <v>471</v>
      </c>
      <c r="E522" s="69" t="s">
        <v>119</v>
      </c>
      <c r="F522" s="25" t="s">
        <v>124</v>
      </c>
      <c r="G522" s="26">
        <v>1</v>
      </c>
      <c r="H522" s="27">
        <v>24.11</v>
      </c>
      <c r="I522" s="27">
        <f>SUM(I523:I530)</f>
        <v>24.110000000000003</v>
      </c>
    </row>
    <row r="523" spans="1:9" ht="26.1" customHeight="1" x14ac:dyDescent="0.25">
      <c r="A523" s="28" t="s">
        <v>120</v>
      </c>
      <c r="B523" s="29" t="s">
        <v>384</v>
      </c>
      <c r="C523" s="28" t="s">
        <v>122</v>
      </c>
      <c r="D523" s="28" t="s">
        <v>385</v>
      </c>
      <c r="E523" s="70" t="s">
        <v>119</v>
      </c>
      <c r="F523" s="30" t="s">
        <v>124</v>
      </c>
      <c r="G523" s="31">
        <v>1</v>
      </c>
      <c r="H523" s="32">
        <f>I319</f>
        <v>0.13</v>
      </c>
      <c r="I523" s="32">
        <f t="shared" ref="I523:I530" si="70">TRUNC(H523*G523,2)</f>
        <v>0.13</v>
      </c>
    </row>
    <row r="524" spans="1:9" ht="26.1" customHeight="1" x14ac:dyDescent="0.25">
      <c r="A524" s="34" t="s">
        <v>129</v>
      </c>
      <c r="B524" s="35" t="s">
        <v>317</v>
      </c>
      <c r="C524" s="34" t="s">
        <v>122</v>
      </c>
      <c r="D524" s="34" t="s">
        <v>318</v>
      </c>
      <c r="E524" s="72" t="s">
        <v>132</v>
      </c>
      <c r="F524" s="36" t="s">
        <v>124</v>
      </c>
      <c r="G524" s="37">
        <v>1</v>
      </c>
      <c r="H524" s="38">
        <v>0.08</v>
      </c>
      <c r="I524" s="32">
        <f t="shared" si="70"/>
        <v>0.08</v>
      </c>
    </row>
    <row r="525" spans="1:9" ht="26.1" customHeight="1" x14ac:dyDescent="0.25">
      <c r="A525" s="34" t="s">
        <v>129</v>
      </c>
      <c r="B525" s="35" t="s">
        <v>464</v>
      </c>
      <c r="C525" s="34" t="s">
        <v>122</v>
      </c>
      <c r="D525" s="34" t="s">
        <v>465</v>
      </c>
      <c r="E525" s="72" t="s">
        <v>132</v>
      </c>
      <c r="F525" s="36" t="s">
        <v>124</v>
      </c>
      <c r="G525" s="37">
        <v>1</v>
      </c>
      <c r="H525" s="38">
        <v>0.89</v>
      </c>
      <c r="I525" s="32">
        <f t="shared" si="70"/>
        <v>0.89</v>
      </c>
    </row>
    <row r="526" spans="1:9" ht="26.1" customHeight="1" x14ac:dyDescent="0.25">
      <c r="A526" s="34" t="s">
        <v>129</v>
      </c>
      <c r="B526" s="35" t="s">
        <v>323</v>
      </c>
      <c r="C526" s="34" t="s">
        <v>122</v>
      </c>
      <c r="D526" s="34" t="s">
        <v>324</v>
      </c>
      <c r="E526" s="72" t="s">
        <v>132</v>
      </c>
      <c r="F526" s="36" t="s">
        <v>124</v>
      </c>
      <c r="G526" s="37">
        <v>1</v>
      </c>
      <c r="H526" s="38">
        <v>3.95</v>
      </c>
      <c r="I526" s="32">
        <f t="shared" si="70"/>
        <v>3.95</v>
      </c>
    </row>
    <row r="527" spans="1:9" ht="26.1" customHeight="1" x14ac:dyDescent="0.25">
      <c r="A527" s="34" t="s">
        <v>129</v>
      </c>
      <c r="B527" s="35" t="s">
        <v>315</v>
      </c>
      <c r="C527" s="34" t="s">
        <v>122</v>
      </c>
      <c r="D527" s="34" t="s">
        <v>316</v>
      </c>
      <c r="E527" s="72" t="s">
        <v>132</v>
      </c>
      <c r="F527" s="36" t="s">
        <v>124</v>
      </c>
      <c r="G527" s="37">
        <v>1</v>
      </c>
      <c r="H527" s="38">
        <v>1.43</v>
      </c>
      <c r="I527" s="32">
        <f t="shared" si="70"/>
        <v>1.43</v>
      </c>
    </row>
    <row r="528" spans="1:9" ht="24" customHeight="1" x14ac:dyDescent="0.25">
      <c r="A528" s="34" t="s">
        <v>129</v>
      </c>
      <c r="B528" s="35" t="s">
        <v>386</v>
      </c>
      <c r="C528" s="34" t="s">
        <v>122</v>
      </c>
      <c r="D528" s="34" t="s">
        <v>387</v>
      </c>
      <c r="E528" s="72" t="s">
        <v>312</v>
      </c>
      <c r="F528" s="36" t="s">
        <v>124</v>
      </c>
      <c r="G528" s="37">
        <v>1</v>
      </c>
      <c r="H528" s="38">
        <v>16.12</v>
      </c>
      <c r="I528" s="32">
        <f t="shared" si="70"/>
        <v>16.12</v>
      </c>
    </row>
    <row r="529" spans="1:9" ht="26.1" customHeight="1" x14ac:dyDescent="0.25">
      <c r="A529" s="34" t="s">
        <v>129</v>
      </c>
      <c r="B529" s="35" t="s">
        <v>466</v>
      </c>
      <c r="C529" s="34" t="s">
        <v>122</v>
      </c>
      <c r="D529" s="34" t="s">
        <v>467</v>
      </c>
      <c r="E529" s="72" t="s">
        <v>132</v>
      </c>
      <c r="F529" s="36" t="s">
        <v>124</v>
      </c>
      <c r="G529" s="37">
        <v>1</v>
      </c>
      <c r="H529" s="38">
        <v>0.01</v>
      </c>
      <c r="I529" s="32">
        <f t="shared" si="70"/>
        <v>0.01</v>
      </c>
    </row>
    <row r="530" spans="1:9" ht="26.1" customHeight="1" thickBot="1" x14ac:dyDescent="0.3">
      <c r="A530" s="34" t="s">
        <v>129</v>
      </c>
      <c r="B530" s="35" t="s">
        <v>313</v>
      </c>
      <c r="C530" s="34" t="s">
        <v>122</v>
      </c>
      <c r="D530" s="34" t="s">
        <v>314</v>
      </c>
      <c r="E530" s="72" t="s">
        <v>132</v>
      </c>
      <c r="F530" s="36" t="s">
        <v>124</v>
      </c>
      <c r="G530" s="37">
        <v>1</v>
      </c>
      <c r="H530" s="38">
        <v>1.5</v>
      </c>
      <c r="I530" s="32">
        <f t="shared" si="70"/>
        <v>1.5</v>
      </c>
    </row>
    <row r="531" spans="1:9" ht="0.9" customHeight="1" thickTop="1" x14ac:dyDescent="0.25">
      <c r="A531" s="33"/>
      <c r="B531" s="33"/>
      <c r="C531" s="33"/>
      <c r="D531" s="33"/>
      <c r="E531" s="33"/>
      <c r="F531" s="33"/>
      <c r="G531" s="33"/>
      <c r="H531" s="33"/>
      <c r="I531" s="33"/>
    </row>
    <row r="532" spans="1:9" ht="18" customHeight="1" x14ac:dyDescent="0.25">
      <c r="A532" s="20"/>
      <c r="B532" s="21" t="s">
        <v>10</v>
      </c>
      <c r="C532" s="20" t="s">
        <v>11</v>
      </c>
      <c r="D532" s="20" t="s">
        <v>12</v>
      </c>
      <c r="E532" s="68" t="s">
        <v>117</v>
      </c>
      <c r="F532" s="22" t="s">
        <v>13</v>
      </c>
      <c r="G532" s="21" t="s">
        <v>14</v>
      </c>
      <c r="H532" s="21" t="s">
        <v>15</v>
      </c>
      <c r="I532" s="21" t="s">
        <v>17</v>
      </c>
    </row>
    <row r="533" spans="1:9" ht="26.1" customHeight="1" x14ac:dyDescent="0.25">
      <c r="A533" s="23" t="s">
        <v>118</v>
      </c>
      <c r="B533" s="24" t="s">
        <v>472</v>
      </c>
      <c r="C533" s="23" t="s">
        <v>122</v>
      </c>
      <c r="D533" s="23" t="s">
        <v>473</v>
      </c>
      <c r="E533" s="69" t="s">
        <v>119</v>
      </c>
      <c r="F533" s="25" t="s">
        <v>124</v>
      </c>
      <c r="G533" s="26">
        <v>1</v>
      </c>
      <c r="H533" s="27">
        <v>24.11</v>
      </c>
      <c r="I533" s="27">
        <f>SUM(I534:I541)</f>
        <v>24.11</v>
      </c>
    </row>
    <row r="534" spans="1:9" ht="26.1" customHeight="1" x14ac:dyDescent="0.25">
      <c r="A534" s="28" t="s">
        <v>120</v>
      </c>
      <c r="B534" s="29" t="s">
        <v>388</v>
      </c>
      <c r="C534" s="28" t="s">
        <v>122</v>
      </c>
      <c r="D534" s="28" t="s">
        <v>389</v>
      </c>
      <c r="E534" s="70" t="s">
        <v>119</v>
      </c>
      <c r="F534" s="30" t="s">
        <v>124</v>
      </c>
      <c r="G534" s="31">
        <v>1</v>
      </c>
      <c r="H534" s="32">
        <f>I323</f>
        <v>0.13</v>
      </c>
      <c r="I534" s="32">
        <f t="shared" ref="I534:I541" si="71">TRUNC(H534*G534,2)</f>
        <v>0.13</v>
      </c>
    </row>
    <row r="535" spans="1:9" ht="26.1" customHeight="1" x14ac:dyDescent="0.25">
      <c r="A535" s="34" t="s">
        <v>129</v>
      </c>
      <c r="B535" s="35" t="s">
        <v>313</v>
      </c>
      <c r="C535" s="34" t="s">
        <v>122</v>
      </c>
      <c r="D535" s="34" t="s">
        <v>314</v>
      </c>
      <c r="E535" s="72" t="s">
        <v>132</v>
      </c>
      <c r="F535" s="36" t="s">
        <v>124</v>
      </c>
      <c r="G535" s="37">
        <v>1</v>
      </c>
      <c r="H535" s="38">
        <v>1.5</v>
      </c>
      <c r="I535" s="32">
        <f t="shared" si="71"/>
        <v>1.5</v>
      </c>
    </row>
    <row r="536" spans="1:9" ht="26.1" customHeight="1" x14ac:dyDescent="0.25">
      <c r="A536" s="34" t="s">
        <v>129</v>
      </c>
      <c r="B536" s="35" t="s">
        <v>466</v>
      </c>
      <c r="C536" s="34" t="s">
        <v>122</v>
      </c>
      <c r="D536" s="34" t="s">
        <v>467</v>
      </c>
      <c r="E536" s="72" t="s">
        <v>132</v>
      </c>
      <c r="F536" s="36" t="s">
        <v>124</v>
      </c>
      <c r="G536" s="37">
        <v>1</v>
      </c>
      <c r="H536" s="38">
        <v>0.01</v>
      </c>
      <c r="I536" s="32">
        <f t="shared" si="71"/>
        <v>0.01</v>
      </c>
    </row>
    <row r="537" spans="1:9" ht="26.1" customHeight="1" x14ac:dyDescent="0.25">
      <c r="A537" s="34" t="s">
        <v>129</v>
      </c>
      <c r="B537" s="35" t="s">
        <v>323</v>
      </c>
      <c r="C537" s="34" t="s">
        <v>122</v>
      </c>
      <c r="D537" s="34" t="s">
        <v>324</v>
      </c>
      <c r="E537" s="72" t="s">
        <v>132</v>
      </c>
      <c r="F537" s="36" t="s">
        <v>124</v>
      </c>
      <c r="G537" s="37">
        <v>1</v>
      </c>
      <c r="H537" s="38">
        <v>3.95</v>
      </c>
      <c r="I537" s="32">
        <f t="shared" si="71"/>
        <v>3.95</v>
      </c>
    </row>
    <row r="538" spans="1:9" ht="26.1" customHeight="1" x14ac:dyDescent="0.25">
      <c r="A538" s="34" t="s">
        <v>129</v>
      </c>
      <c r="B538" s="35" t="s">
        <v>315</v>
      </c>
      <c r="C538" s="34" t="s">
        <v>122</v>
      </c>
      <c r="D538" s="34" t="s">
        <v>316</v>
      </c>
      <c r="E538" s="72" t="s">
        <v>132</v>
      </c>
      <c r="F538" s="36" t="s">
        <v>124</v>
      </c>
      <c r="G538" s="37">
        <v>1</v>
      </c>
      <c r="H538" s="38">
        <v>1.43</v>
      </c>
      <c r="I538" s="32">
        <f t="shared" si="71"/>
        <v>1.43</v>
      </c>
    </row>
    <row r="539" spans="1:9" ht="26.1" customHeight="1" x14ac:dyDescent="0.25">
      <c r="A539" s="34" t="s">
        <v>129</v>
      </c>
      <c r="B539" s="35" t="s">
        <v>317</v>
      </c>
      <c r="C539" s="34" t="s">
        <v>122</v>
      </c>
      <c r="D539" s="34" t="s">
        <v>318</v>
      </c>
      <c r="E539" s="72" t="s">
        <v>132</v>
      </c>
      <c r="F539" s="36" t="s">
        <v>124</v>
      </c>
      <c r="G539" s="37">
        <v>1</v>
      </c>
      <c r="H539" s="38">
        <v>0.08</v>
      </c>
      <c r="I539" s="32">
        <f t="shared" si="71"/>
        <v>0.08</v>
      </c>
    </row>
    <row r="540" spans="1:9" ht="24" customHeight="1" x14ac:dyDescent="0.25">
      <c r="A540" s="34" t="s">
        <v>129</v>
      </c>
      <c r="B540" s="35" t="s">
        <v>390</v>
      </c>
      <c r="C540" s="34" t="s">
        <v>122</v>
      </c>
      <c r="D540" s="34" t="s">
        <v>391</v>
      </c>
      <c r="E540" s="72" t="s">
        <v>312</v>
      </c>
      <c r="F540" s="36" t="s">
        <v>124</v>
      </c>
      <c r="G540" s="37">
        <v>1</v>
      </c>
      <c r="H540" s="38">
        <v>16.12</v>
      </c>
      <c r="I540" s="32">
        <f t="shared" si="71"/>
        <v>16.12</v>
      </c>
    </row>
    <row r="541" spans="1:9" ht="26.1" customHeight="1" thickBot="1" x14ac:dyDescent="0.3">
      <c r="A541" s="34" t="s">
        <v>129</v>
      </c>
      <c r="B541" s="35" t="s">
        <v>464</v>
      </c>
      <c r="C541" s="34" t="s">
        <v>122</v>
      </c>
      <c r="D541" s="34" t="s">
        <v>465</v>
      </c>
      <c r="E541" s="72" t="s">
        <v>132</v>
      </c>
      <c r="F541" s="36" t="s">
        <v>124</v>
      </c>
      <c r="G541" s="37">
        <v>1</v>
      </c>
      <c r="H541" s="38">
        <v>0.89</v>
      </c>
      <c r="I541" s="32">
        <f t="shared" si="71"/>
        <v>0.89</v>
      </c>
    </row>
    <row r="542" spans="1:9" ht="0.9" customHeight="1" thickTop="1" x14ac:dyDescent="0.25">
      <c r="A542" s="33"/>
      <c r="B542" s="33"/>
      <c r="C542" s="33"/>
      <c r="D542" s="33"/>
      <c r="E542" s="33"/>
      <c r="F542" s="33"/>
      <c r="G542" s="33"/>
      <c r="H542" s="33"/>
      <c r="I542" s="33"/>
    </row>
    <row r="543" spans="1:9" ht="18" customHeight="1" x14ac:dyDescent="0.25">
      <c r="A543" s="20"/>
      <c r="B543" s="21" t="s">
        <v>10</v>
      </c>
      <c r="C543" s="20" t="s">
        <v>11</v>
      </c>
      <c r="D543" s="20" t="s">
        <v>12</v>
      </c>
      <c r="E543" s="68" t="s">
        <v>117</v>
      </c>
      <c r="F543" s="22" t="s">
        <v>13</v>
      </c>
      <c r="G543" s="21" t="s">
        <v>14</v>
      </c>
      <c r="H543" s="21" t="s">
        <v>15</v>
      </c>
      <c r="I543" s="21" t="s">
        <v>17</v>
      </c>
    </row>
    <row r="544" spans="1:9" ht="24" customHeight="1" x14ac:dyDescent="0.25">
      <c r="A544" s="23" t="s">
        <v>118</v>
      </c>
      <c r="B544" s="24" t="s">
        <v>134</v>
      </c>
      <c r="C544" s="23" t="s">
        <v>122</v>
      </c>
      <c r="D544" s="23" t="s">
        <v>135</v>
      </c>
      <c r="E544" s="69" t="s">
        <v>119</v>
      </c>
      <c r="F544" s="25" t="s">
        <v>124</v>
      </c>
      <c r="G544" s="26">
        <v>1</v>
      </c>
      <c r="H544" s="27">
        <v>29.01</v>
      </c>
      <c r="I544" s="27">
        <f>SUM(I545:I553)</f>
        <v>29.01</v>
      </c>
    </row>
    <row r="545" spans="1:9" ht="26.1" customHeight="1" x14ac:dyDescent="0.25">
      <c r="A545" s="28" t="s">
        <v>120</v>
      </c>
      <c r="B545" s="29" t="s">
        <v>392</v>
      </c>
      <c r="C545" s="28" t="s">
        <v>122</v>
      </c>
      <c r="D545" s="28" t="s">
        <v>393</v>
      </c>
      <c r="E545" s="70" t="s">
        <v>119</v>
      </c>
      <c r="F545" s="30" t="s">
        <v>124</v>
      </c>
      <c r="G545" s="31">
        <v>1</v>
      </c>
      <c r="H545" s="32">
        <f>I327</f>
        <v>0.41</v>
      </c>
      <c r="I545" s="32">
        <f t="shared" ref="I545:I552" si="72">TRUNC(H545*G545,2)</f>
        <v>0.41</v>
      </c>
    </row>
    <row r="546" spans="1:9" ht="26.1" customHeight="1" x14ac:dyDescent="0.25">
      <c r="A546" s="34" t="s">
        <v>129</v>
      </c>
      <c r="B546" s="35" t="s">
        <v>313</v>
      </c>
      <c r="C546" s="34" t="s">
        <v>122</v>
      </c>
      <c r="D546" s="34" t="s">
        <v>314</v>
      </c>
      <c r="E546" s="72" t="s">
        <v>132</v>
      </c>
      <c r="F546" s="36" t="s">
        <v>124</v>
      </c>
      <c r="G546" s="37">
        <v>1</v>
      </c>
      <c r="H546" s="38">
        <v>1.5</v>
      </c>
      <c r="I546" s="32">
        <f t="shared" si="72"/>
        <v>1.5</v>
      </c>
    </row>
    <row r="547" spans="1:9" ht="26.1" customHeight="1" x14ac:dyDescent="0.25">
      <c r="A547" s="34" t="s">
        <v>129</v>
      </c>
      <c r="B547" s="35" t="s">
        <v>315</v>
      </c>
      <c r="C547" s="34" t="s">
        <v>122</v>
      </c>
      <c r="D547" s="34" t="s">
        <v>316</v>
      </c>
      <c r="E547" s="72" t="s">
        <v>132</v>
      </c>
      <c r="F547" s="36" t="s">
        <v>124</v>
      </c>
      <c r="G547" s="37">
        <v>1</v>
      </c>
      <c r="H547" s="38">
        <v>1.43</v>
      </c>
      <c r="I547" s="32">
        <f t="shared" si="72"/>
        <v>1.43</v>
      </c>
    </row>
    <row r="548" spans="1:9" ht="26.1" customHeight="1" x14ac:dyDescent="0.25">
      <c r="A548" s="34" t="s">
        <v>129</v>
      </c>
      <c r="B548" s="35" t="s">
        <v>321</v>
      </c>
      <c r="C548" s="34" t="s">
        <v>122</v>
      </c>
      <c r="D548" s="34" t="s">
        <v>322</v>
      </c>
      <c r="E548" s="72" t="s">
        <v>132</v>
      </c>
      <c r="F548" s="36" t="s">
        <v>124</v>
      </c>
      <c r="G548" s="37">
        <v>1</v>
      </c>
      <c r="H548" s="38">
        <v>1.31</v>
      </c>
      <c r="I548" s="32">
        <f t="shared" si="72"/>
        <v>1.31</v>
      </c>
    </row>
    <row r="549" spans="1:9" ht="24" customHeight="1" x14ac:dyDescent="0.25">
      <c r="A549" s="34" t="s">
        <v>129</v>
      </c>
      <c r="B549" s="35" t="s">
        <v>394</v>
      </c>
      <c r="C549" s="34" t="s">
        <v>122</v>
      </c>
      <c r="D549" s="34" t="s">
        <v>395</v>
      </c>
      <c r="E549" s="72" t="s">
        <v>312</v>
      </c>
      <c r="F549" s="36" t="s">
        <v>124</v>
      </c>
      <c r="G549" s="37">
        <v>1</v>
      </c>
      <c r="H549" s="38">
        <v>19.55</v>
      </c>
      <c r="I549" s="32">
        <f t="shared" si="72"/>
        <v>19.55</v>
      </c>
    </row>
    <row r="550" spans="1:9" ht="26.1" customHeight="1" x14ac:dyDescent="0.25">
      <c r="A550" s="34" t="s">
        <v>129</v>
      </c>
      <c r="B550" s="35" t="s">
        <v>317</v>
      </c>
      <c r="C550" s="34" t="s">
        <v>122</v>
      </c>
      <c r="D550" s="34" t="s">
        <v>318</v>
      </c>
      <c r="E550" s="72" t="s">
        <v>132</v>
      </c>
      <c r="F550" s="36" t="s">
        <v>124</v>
      </c>
      <c r="G550" s="37">
        <v>1</v>
      </c>
      <c r="H550" s="38">
        <v>0.08</v>
      </c>
      <c r="I550" s="32">
        <f t="shared" si="72"/>
        <v>0.08</v>
      </c>
    </row>
    <row r="551" spans="1:9" ht="26.1" customHeight="1" x14ac:dyDescent="0.25">
      <c r="A551" s="34" t="s">
        <v>129</v>
      </c>
      <c r="B551" s="35" t="s">
        <v>323</v>
      </c>
      <c r="C551" s="34" t="s">
        <v>122</v>
      </c>
      <c r="D551" s="34" t="s">
        <v>324</v>
      </c>
      <c r="E551" s="72" t="s">
        <v>132</v>
      </c>
      <c r="F551" s="36" t="s">
        <v>124</v>
      </c>
      <c r="G551" s="37">
        <v>1</v>
      </c>
      <c r="H551" s="38">
        <v>3.95</v>
      </c>
      <c r="I551" s="32">
        <f t="shared" si="72"/>
        <v>3.95</v>
      </c>
    </row>
    <row r="552" spans="1:9" ht="26.1" customHeight="1" thickBot="1" x14ac:dyDescent="0.3">
      <c r="A552" s="34" t="s">
        <v>129</v>
      </c>
      <c r="B552" s="35" t="s">
        <v>319</v>
      </c>
      <c r="C552" s="34" t="s">
        <v>122</v>
      </c>
      <c r="D552" s="34" t="s">
        <v>320</v>
      </c>
      <c r="E552" s="72" t="s">
        <v>132</v>
      </c>
      <c r="F552" s="36" t="s">
        <v>124</v>
      </c>
      <c r="G552" s="37">
        <v>1</v>
      </c>
      <c r="H552" s="38">
        <v>0.78</v>
      </c>
      <c r="I552" s="32">
        <f t="shared" si="72"/>
        <v>0.78</v>
      </c>
    </row>
    <row r="553" spans="1:9" ht="0.9" customHeight="1" thickTop="1" x14ac:dyDescent="0.25">
      <c r="A553" s="33"/>
      <c r="B553" s="33"/>
      <c r="C553" s="33"/>
      <c r="D553" s="33"/>
      <c r="E553" s="33"/>
      <c r="F553" s="33"/>
      <c r="G553" s="33"/>
      <c r="H553" s="33"/>
      <c r="I553" s="33"/>
    </row>
    <row r="554" spans="1:9" ht="18" customHeight="1" x14ac:dyDescent="0.25">
      <c r="A554" s="20"/>
      <c r="B554" s="21" t="s">
        <v>10</v>
      </c>
      <c r="C554" s="20" t="s">
        <v>11</v>
      </c>
      <c r="D554" s="20" t="s">
        <v>12</v>
      </c>
      <c r="E554" s="68" t="s">
        <v>117</v>
      </c>
      <c r="F554" s="22" t="s">
        <v>13</v>
      </c>
      <c r="G554" s="21" t="s">
        <v>14</v>
      </c>
      <c r="H554" s="21" t="s">
        <v>15</v>
      </c>
      <c r="I554" s="21" t="s">
        <v>17</v>
      </c>
    </row>
    <row r="555" spans="1:9" ht="24" customHeight="1" x14ac:dyDescent="0.25">
      <c r="A555" s="23" t="s">
        <v>118</v>
      </c>
      <c r="B555" s="24" t="s">
        <v>180</v>
      </c>
      <c r="C555" s="23" t="s">
        <v>122</v>
      </c>
      <c r="D555" s="23" t="s">
        <v>181</v>
      </c>
      <c r="E555" s="69" t="s">
        <v>119</v>
      </c>
      <c r="F555" s="25" t="s">
        <v>124</v>
      </c>
      <c r="G555" s="26">
        <v>1</v>
      </c>
      <c r="H555" s="27">
        <v>30.69</v>
      </c>
      <c r="I555" s="27">
        <f>SUM(I556:I563)</f>
        <v>30.69</v>
      </c>
    </row>
    <row r="556" spans="1:9" ht="26.1" customHeight="1" x14ac:dyDescent="0.25">
      <c r="A556" s="28" t="s">
        <v>120</v>
      </c>
      <c r="B556" s="29" t="s">
        <v>396</v>
      </c>
      <c r="C556" s="28" t="s">
        <v>122</v>
      </c>
      <c r="D556" s="28" t="s">
        <v>397</v>
      </c>
      <c r="E556" s="70" t="s">
        <v>119</v>
      </c>
      <c r="F556" s="30" t="s">
        <v>124</v>
      </c>
      <c r="G556" s="31">
        <v>1</v>
      </c>
      <c r="H556" s="32">
        <f>I331</f>
        <v>0.28000000000000003</v>
      </c>
      <c r="I556" s="32">
        <f t="shared" ref="I556:I563" si="73">TRUNC(H556*G556,2)</f>
        <v>0.28000000000000003</v>
      </c>
    </row>
    <row r="557" spans="1:9" ht="24" customHeight="1" x14ac:dyDescent="0.25">
      <c r="A557" s="34" t="s">
        <v>129</v>
      </c>
      <c r="B557" s="35" t="s">
        <v>398</v>
      </c>
      <c r="C557" s="34" t="s">
        <v>122</v>
      </c>
      <c r="D557" s="34" t="s">
        <v>399</v>
      </c>
      <c r="E557" s="72" t="s">
        <v>312</v>
      </c>
      <c r="F557" s="36" t="s">
        <v>124</v>
      </c>
      <c r="G557" s="37">
        <v>1</v>
      </c>
      <c r="H557" s="38">
        <v>19.55</v>
      </c>
      <c r="I557" s="32">
        <f t="shared" si="73"/>
        <v>19.55</v>
      </c>
    </row>
    <row r="558" spans="1:9" ht="26.1" customHeight="1" x14ac:dyDescent="0.25">
      <c r="A558" s="34" t="s">
        <v>129</v>
      </c>
      <c r="B558" s="35" t="s">
        <v>313</v>
      </c>
      <c r="C558" s="34" t="s">
        <v>122</v>
      </c>
      <c r="D558" s="34" t="s">
        <v>314</v>
      </c>
      <c r="E558" s="72" t="s">
        <v>132</v>
      </c>
      <c r="F558" s="36" t="s">
        <v>124</v>
      </c>
      <c r="G558" s="37">
        <v>1</v>
      </c>
      <c r="H558" s="38">
        <v>1.5</v>
      </c>
      <c r="I558" s="32">
        <f t="shared" si="73"/>
        <v>1.5</v>
      </c>
    </row>
    <row r="559" spans="1:9" ht="26.1" customHeight="1" x14ac:dyDescent="0.25">
      <c r="A559" s="34" t="s">
        <v>129</v>
      </c>
      <c r="B559" s="35" t="s">
        <v>474</v>
      </c>
      <c r="C559" s="34" t="s">
        <v>122</v>
      </c>
      <c r="D559" s="34" t="s">
        <v>475</v>
      </c>
      <c r="E559" s="72" t="s">
        <v>132</v>
      </c>
      <c r="F559" s="36" t="s">
        <v>124</v>
      </c>
      <c r="G559" s="37">
        <v>1</v>
      </c>
      <c r="H559" s="38">
        <v>2.0499999999999998</v>
      </c>
      <c r="I559" s="32">
        <f t="shared" si="73"/>
        <v>2.0499999999999998</v>
      </c>
    </row>
    <row r="560" spans="1:9" ht="26.1" customHeight="1" x14ac:dyDescent="0.25">
      <c r="A560" s="34" t="s">
        <v>129</v>
      </c>
      <c r="B560" s="35" t="s">
        <v>315</v>
      </c>
      <c r="C560" s="34" t="s">
        <v>122</v>
      </c>
      <c r="D560" s="34" t="s">
        <v>316</v>
      </c>
      <c r="E560" s="72" t="s">
        <v>132</v>
      </c>
      <c r="F560" s="36" t="s">
        <v>124</v>
      </c>
      <c r="G560" s="37">
        <v>1</v>
      </c>
      <c r="H560" s="38">
        <v>1.43</v>
      </c>
      <c r="I560" s="32">
        <f t="shared" si="73"/>
        <v>1.43</v>
      </c>
    </row>
    <row r="561" spans="1:9" ht="26.1" customHeight="1" x14ac:dyDescent="0.25">
      <c r="A561" s="34" t="s">
        <v>129</v>
      </c>
      <c r="B561" s="35" t="s">
        <v>476</v>
      </c>
      <c r="C561" s="34" t="s">
        <v>122</v>
      </c>
      <c r="D561" s="34" t="s">
        <v>477</v>
      </c>
      <c r="E561" s="72" t="s">
        <v>132</v>
      </c>
      <c r="F561" s="36" t="s">
        <v>124</v>
      </c>
      <c r="G561" s="37">
        <v>1</v>
      </c>
      <c r="H561" s="38">
        <v>1.85</v>
      </c>
      <c r="I561" s="32">
        <f t="shared" si="73"/>
        <v>1.85</v>
      </c>
    </row>
    <row r="562" spans="1:9" ht="26.1" customHeight="1" x14ac:dyDescent="0.25">
      <c r="A562" s="34" t="s">
        <v>129</v>
      </c>
      <c r="B562" s="35" t="s">
        <v>317</v>
      </c>
      <c r="C562" s="34" t="s">
        <v>122</v>
      </c>
      <c r="D562" s="34" t="s">
        <v>318</v>
      </c>
      <c r="E562" s="72" t="s">
        <v>132</v>
      </c>
      <c r="F562" s="36" t="s">
        <v>124</v>
      </c>
      <c r="G562" s="37">
        <v>1</v>
      </c>
      <c r="H562" s="38">
        <v>0.08</v>
      </c>
      <c r="I562" s="32">
        <f t="shared" si="73"/>
        <v>0.08</v>
      </c>
    </row>
    <row r="563" spans="1:9" ht="26.1" customHeight="1" thickBot="1" x14ac:dyDescent="0.3">
      <c r="A563" s="34" t="s">
        <v>129</v>
      </c>
      <c r="B563" s="35" t="s">
        <v>323</v>
      </c>
      <c r="C563" s="34" t="s">
        <v>122</v>
      </c>
      <c r="D563" s="34" t="s">
        <v>324</v>
      </c>
      <c r="E563" s="72" t="s">
        <v>132</v>
      </c>
      <c r="F563" s="36" t="s">
        <v>124</v>
      </c>
      <c r="G563" s="37">
        <v>1</v>
      </c>
      <c r="H563" s="38">
        <v>3.95</v>
      </c>
      <c r="I563" s="32">
        <f t="shared" si="73"/>
        <v>3.95</v>
      </c>
    </row>
    <row r="564" spans="1:9" ht="0.9" customHeight="1" thickTop="1" x14ac:dyDescent="0.25">
      <c r="A564" s="33"/>
      <c r="B564" s="33"/>
      <c r="C564" s="33"/>
      <c r="D564" s="33"/>
      <c r="E564" s="33"/>
      <c r="F564" s="33"/>
      <c r="G564" s="33"/>
      <c r="H564" s="33"/>
      <c r="I564" s="33"/>
    </row>
    <row r="565" spans="1:9" ht="18" customHeight="1" x14ac:dyDescent="0.25">
      <c r="A565" s="20"/>
      <c r="B565" s="21" t="s">
        <v>10</v>
      </c>
      <c r="C565" s="20" t="s">
        <v>11</v>
      </c>
      <c r="D565" s="20" t="s">
        <v>12</v>
      </c>
      <c r="E565" s="68" t="s">
        <v>117</v>
      </c>
      <c r="F565" s="22" t="s">
        <v>13</v>
      </c>
      <c r="G565" s="21" t="s">
        <v>14</v>
      </c>
      <c r="H565" s="21" t="s">
        <v>15</v>
      </c>
      <c r="I565" s="21" t="s">
        <v>17</v>
      </c>
    </row>
    <row r="566" spans="1:9" ht="39" customHeight="1" x14ac:dyDescent="0.25">
      <c r="A566" s="23" t="s">
        <v>118</v>
      </c>
      <c r="B566" s="24" t="s">
        <v>350</v>
      </c>
      <c r="C566" s="23" t="s">
        <v>122</v>
      </c>
      <c r="D566" s="23" t="s">
        <v>351</v>
      </c>
      <c r="E566" s="69" t="s">
        <v>140</v>
      </c>
      <c r="F566" s="25" t="s">
        <v>141</v>
      </c>
      <c r="G566" s="26">
        <v>1</v>
      </c>
      <c r="H566" s="27">
        <v>59.42</v>
      </c>
      <c r="I566" s="27">
        <f>SUM(I567:I569)</f>
        <v>59.42</v>
      </c>
    </row>
    <row r="567" spans="1:9" ht="26.1" customHeight="1" x14ac:dyDescent="0.25">
      <c r="A567" s="28" t="s">
        <v>120</v>
      </c>
      <c r="B567" s="29" t="s">
        <v>470</v>
      </c>
      <c r="C567" s="28" t="s">
        <v>122</v>
      </c>
      <c r="D567" s="28" t="s">
        <v>471</v>
      </c>
      <c r="E567" s="70" t="s">
        <v>119</v>
      </c>
      <c r="F567" s="30" t="s">
        <v>124</v>
      </c>
      <c r="G567" s="31">
        <v>1</v>
      </c>
      <c r="H567" s="32">
        <f>VLOOKUP(B567,$B$571:$I$768,7,0)</f>
        <v>24.110000000000003</v>
      </c>
      <c r="I567" s="32">
        <f t="shared" ref="I567:I569" si="74">TRUNC(H567*G567,2)</f>
        <v>24.11</v>
      </c>
    </row>
    <row r="568" spans="1:9" ht="39" customHeight="1" x14ac:dyDescent="0.25">
      <c r="A568" s="28" t="s">
        <v>120</v>
      </c>
      <c r="B568" s="29" t="s">
        <v>478</v>
      </c>
      <c r="C568" s="28" t="s">
        <v>122</v>
      </c>
      <c r="D568" s="28" t="s">
        <v>479</v>
      </c>
      <c r="E568" s="70" t="s">
        <v>140</v>
      </c>
      <c r="F568" s="30" t="s">
        <v>124</v>
      </c>
      <c r="G568" s="31">
        <v>1</v>
      </c>
      <c r="H568" s="32">
        <f t="shared" ref="H568:H569" si="75">VLOOKUP(B568,$B$571:$I$768,7,0)</f>
        <v>27.93</v>
      </c>
      <c r="I568" s="32">
        <f t="shared" si="74"/>
        <v>27.93</v>
      </c>
    </row>
    <row r="569" spans="1:9" ht="39" customHeight="1" thickBot="1" x14ac:dyDescent="0.3">
      <c r="A569" s="28" t="s">
        <v>120</v>
      </c>
      <c r="B569" s="29" t="s">
        <v>480</v>
      </c>
      <c r="C569" s="28" t="s">
        <v>122</v>
      </c>
      <c r="D569" s="28" t="s">
        <v>481</v>
      </c>
      <c r="E569" s="70" t="s">
        <v>140</v>
      </c>
      <c r="F569" s="30" t="s">
        <v>124</v>
      </c>
      <c r="G569" s="31">
        <v>1</v>
      </c>
      <c r="H569" s="32">
        <f t="shared" si="75"/>
        <v>7.38</v>
      </c>
      <c r="I569" s="32">
        <f t="shared" si="74"/>
        <v>7.38</v>
      </c>
    </row>
    <row r="570" spans="1:9" ht="0.9" customHeight="1" thickTop="1" x14ac:dyDescent="0.25">
      <c r="A570" s="33"/>
      <c r="B570" s="33"/>
      <c r="C570" s="33"/>
      <c r="D570" s="33"/>
      <c r="E570" s="33"/>
      <c r="F570" s="33"/>
      <c r="G570" s="33"/>
      <c r="H570" s="33"/>
      <c r="I570" s="33"/>
    </row>
    <row r="571" spans="1:9" ht="18" customHeight="1" x14ac:dyDescent="0.25">
      <c r="A571" s="20"/>
      <c r="B571" s="21" t="s">
        <v>10</v>
      </c>
      <c r="C571" s="20" t="s">
        <v>11</v>
      </c>
      <c r="D571" s="20" t="s">
        <v>12</v>
      </c>
      <c r="E571" s="68" t="s">
        <v>117</v>
      </c>
      <c r="F571" s="22" t="s">
        <v>13</v>
      </c>
      <c r="G571" s="21" t="s">
        <v>14</v>
      </c>
      <c r="H571" s="21" t="s">
        <v>15</v>
      </c>
      <c r="I571" s="21" t="s">
        <v>17</v>
      </c>
    </row>
    <row r="572" spans="1:9" ht="39" customHeight="1" x14ac:dyDescent="0.25">
      <c r="A572" s="23" t="s">
        <v>118</v>
      </c>
      <c r="B572" s="24" t="s">
        <v>348</v>
      </c>
      <c r="C572" s="23" t="s">
        <v>122</v>
      </c>
      <c r="D572" s="23" t="s">
        <v>349</v>
      </c>
      <c r="E572" s="69" t="s">
        <v>140</v>
      </c>
      <c r="F572" s="25" t="s">
        <v>144</v>
      </c>
      <c r="G572" s="26">
        <v>1</v>
      </c>
      <c r="H572" s="27">
        <v>131.07</v>
      </c>
      <c r="I572" s="27">
        <f>SUM(I573:I577)</f>
        <v>131.07</v>
      </c>
    </row>
    <row r="573" spans="1:9" ht="51.9" customHeight="1" x14ac:dyDescent="0.25">
      <c r="A573" s="28" t="s">
        <v>120</v>
      </c>
      <c r="B573" s="29" t="s">
        <v>482</v>
      </c>
      <c r="C573" s="28" t="s">
        <v>122</v>
      </c>
      <c r="D573" s="28" t="s">
        <v>483</v>
      </c>
      <c r="E573" s="70" t="s">
        <v>140</v>
      </c>
      <c r="F573" s="30" t="s">
        <v>124</v>
      </c>
      <c r="G573" s="31">
        <v>1</v>
      </c>
      <c r="H573" s="32">
        <f>VLOOKUP(B573,$B$579:$I$768,7,0)</f>
        <v>36.74</v>
      </c>
      <c r="I573" s="32">
        <f t="shared" ref="I573:I577" si="76">TRUNC(H573*G573,2)</f>
        <v>36.74</v>
      </c>
    </row>
    <row r="574" spans="1:9" ht="39" customHeight="1" x14ac:dyDescent="0.25">
      <c r="A574" s="28" t="s">
        <v>120</v>
      </c>
      <c r="B574" s="29" t="s">
        <v>484</v>
      </c>
      <c r="C574" s="28" t="s">
        <v>122</v>
      </c>
      <c r="D574" s="28" t="s">
        <v>485</v>
      </c>
      <c r="E574" s="70" t="s">
        <v>140</v>
      </c>
      <c r="F574" s="30" t="s">
        <v>124</v>
      </c>
      <c r="G574" s="31">
        <v>1</v>
      </c>
      <c r="H574" s="32">
        <f t="shared" ref="H574:H577" si="77">VLOOKUP(B574,$B$579:$I$768,7,0)</f>
        <v>34.909999999999997</v>
      </c>
      <c r="I574" s="32">
        <f t="shared" si="76"/>
        <v>34.909999999999997</v>
      </c>
    </row>
    <row r="575" spans="1:9" ht="26.1" customHeight="1" x14ac:dyDescent="0.25">
      <c r="A575" s="28" t="s">
        <v>120</v>
      </c>
      <c r="B575" s="29" t="s">
        <v>470</v>
      </c>
      <c r="C575" s="28" t="s">
        <v>122</v>
      </c>
      <c r="D575" s="28" t="s">
        <v>471</v>
      </c>
      <c r="E575" s="70" t="s">
        <v>119</v>
      </c>
      <c r="F575" s="30" t="s">
        <v>124</v>
      </c>
      <c r="G575" s="31">
        <v>1</v>
      </c>
      <c r="H575" s="32">
        <f>I522</f>
        <v>24.110000000000003</v>
      </c>
      <c r="I575" s="32">
        <f t="shared" si="76"/>
        <v>24.11</v>
      </c>
    </row>
    <row r="576" spans="1:9" ht="39" customHeight="1" x14ac:dyDescent="0.25">
      <c r="A576" s="28" t="s">
        <v>120</v>
      </c>
      <c r="B576" s="29" t="s">
        <v>480</v>
      </c>
      <c r="C576" s="28" t="s">
        <v>122</v>
      </c>
      <c r="D576" s="28" t="s">
        <v>481</v>
      </c>
      <c r="E576" s="70" t="s">
        <v>140</v>
      </c>
      <c r="F576" s="30" t="s">
        <v>124</v>
      </c>
      <c r="G576" s="31">
        <v>1</v>
      </c>
      <c r="H576" s="32">
        <f t="shared" si="77"/>
        <v>7.38</v>
      </c>
      <c r="I576" s="32">
        <f t="shared" si="76"/>
        <v>7.38</v>
      </c>
    </row>
    <row r="577" spans="1:9" ht="39" customHeight="1" thickBot="1" x14ac:dyDescent="0.3">
      <c r="A577" s="28" t="s">
        <v>120</v>
      </c>
      <c r="B577" s="29" t="s">
        <v>478</v>
      </c>
      <c r="C577" s="28" t="s">
        <v>122</v>
      </c>
      <c r="D577" s="28" t="s">
        <v>479</v>
      </c>
      <c r="E577" s="70" t="s">
        <v>140</v>
      </c>
      <c r="F577" s="30" t="s">
        <v>124</v>
      </c>
      <c r="G577" s="31">
        <v>1</v>
      </c>
      <c r="H577" s="32">
        <f t="shared" si="77"/>
        <v>27.93</v>
      </c>
      <c r="I577" s="32">
        <f t="shared" si="76"/>
        <v>27.93</v>
      </c>
    </row>
    <row r="578" spans="1:9" ht="0.9" customHeight="1" thickTop="1" x14ac:dyDescent="0.25">
      <c r="A578" s="33"/>
      <c r="B578" s="33"/>
      <c r="C578" s="33"/>
      <c r="D578" s="33"/>
      <c r="E578" s="33"/>
      <c r="F578" s="33"/>
      <c r="G578" s="33"/>
      <c r="H578" s="33"/>
      <c r="I578" s="33"/>
    </row>
    <row r="579" spans="1:9" ht="18" customHeight="1" x14ac:dyDescent="0.25">
      <c r="A579" s="20"/>
      <c r="B579" s="21" t="s">
        <v>10</v>
      </c>
      <c r="C579" s="20" t="s">
        <v>11</v>
      </c>
      <c r="D579" s="20" t="s">
        <v>12</v>
      </c>
      <c r="E579" s="68" t="s">
        <v>117</v>
      </c>
      <c r="F579" s="22" t="s">
        <v>13</v>
      </c>
      <c r="G579" s="21" t="s">
        <v>14</v>
      </c>
      <c r="H579" s="21" t="s">
        <v>15</v>
      </c>
      <c r="I579" s="21" t="s">
        <v>17</v>
      </c>
    </row>
    <row r="580" spans="1:9" ht="39" customHeight="1" x14ac:dyDescent="0.25">
      <c r="A580" s="23" t="s">
        <v>118</v>
      </c>
      <c r="B580" s="24" t="s">
        <v>478</v>
      </c>
      <c r="C580" s="23" t="s">
        <v>122</v>
      </c>
      <c r="D580" s="23" t="s">
        <v>479</v>
      </c>
      <c r="E580" s="69" t="s">
        <v>140</v>
      </c>
      <c r="F580" s="25" t="s">
        <v>124</v>
      </c>
      <c r="G580" s="26">
        <v>1</v>
      </c>
      <c r="H580" s="27">
        <v>27.93</v>
      </c>
      <c r="I580" s="27">
        <f>SUM(I581:I583)</f>
        <v>27.93</v>
      </c>
    </row>
    <row r="581" spans="1:9" ht="39" customHeight="1" thickBot="1" x14ac:dyDescent="0.3">
      <c r="A581" s="34" t="s">
        <v>129</v>
      </c>
      <c r="B581" s="35" t="s">
        <v>486</v>
      </c>
      <c r="C581" s="34" t="s">
        <v>122</v>
      </c>
      <c r="D581" s="34" t="s">
        <v>487</v>
      </c>
      <c r="E581" s="72" t="s">
        <v>343</v>
      </c>
      <c r="F581" s="36" t="s">
        <v>191</v>
      </c>
      <c r="G581" s="37">
        <v>5.5999999999999999E-5</v>
      </c>
      <c r="H581" s="38">
        <v>498750</v>
      </c>
      <c r="I581" s="32">
        <f>TRUNC(H581*G581,2)</f>
        <v>27.93</v>
      </c>
    </row>
    <row r="582" spans="1:9" ht="0.9" customHeight="1" thickTop="1" x14ac:dyDescent="0.25">
      <c r="A582" s="33"/>
      <c r="B582" s="33"/>
      <c r="C582" s="33"/>
      <c r="D582" s="33"/>
      <c r="E582" s="33"/>
      <c r="F582" s="33"/>
      <c r="G582" s="33"/>
      <c r="H582" s="33"/>
      <c r="I582" s="33"/>
    </row>
    <row r="583" spans="1:9" ht="18" customHeight="1" x14ac:dyDescent="0.25">
      <c r="A583" s="20"/>
      <c r="B583" s="21" t="s">
        <v>10</v>
      </c>
      <c r="C583" s="20" t="s">
        <v>11</v>
      </c>
      <c r="D583" s="20" t="s">
        <v>12</v>
      </c>
      <c r="E583" s="68" t="s">
        <v>117</v>
      </c>
      <c r="F583" s="22" t="s">
        <v>13</v>
      </c>
      <c r="G583" s="21" t="s">
        <v>14</v>
      </c>
      <c r="H583" s="21" t="s">
        <v>15</v>
      </c>
      <c r="I583" s="21" t="s">
        <v>17</v>
      </c>
    </row>
    <row r="584" spans="1:9" ht="39" customHeight="1" x14ac:dyDescent="0.25">
      <c r="A584" s="23" t="s">
        <v>118</v>
      </c>
      <c r="B584" s="24" t="s">
        <v>480</v>
      </c>
      <c r="C584" s="23" t="s">
        <v>122</v>
      </c>
      <c r="D584" s="23" t="s">
        <v>481</v>
      </c>
      <c r="E584" s="69" t="s">
        <v>140</v>
      </c>
      <c r="F584" s="25" t="s">
        <v>124</v>
      </c>
      <c r="G584" s="26">
        <v>1</v>
      </c>
      <c r="H584" s="27">
        <v>7.38</v>
      </c>
      <c r="I584" s="27">
        <f>SUM(I585:I587)</f>
        <v>7.38</v>
      </c>
    </row>
    <row r="585" spans="1:9" ht="39" customHeight="1" thickBot="1" x14ac:dyDescent="0.3">
      <c r="A585" s="34" t="s">
        <v>129</v>
      </c>
      <c r="B585" s="35" t="s">
        <v>486</v>
      </c>
      <c r="C585" s="34" t="s">
        <v>122</v>
      </c>
      <c r="D585" s="34" t="s">
        <v>487</v>
      </c>
      <c r="E585" s="72" t="s">
        <v>343</v>
      </c>
      <c r="F585" s="36" t="s">
        <v>191</v>
      </c>
      <c r="G585" s="37">
        <v>1.4800000000000001E-5</v>
      </c>
      <c r="H585" s="38">
        <v>498750</v>
      </c>
      <c r="I585" s="32">
        <f>TRUNC(H585*G585,2)</f>
        <v>7.38</v>
      </c>
    </row>
    <row r="586" spans="1:9" ht="0.9" customHeight="1" thickTop="1" x14ac:dyDescent="0.25">
      <c r="A586" s="33"/>
      <c r="B586" s="33"/>
      <c r="C586" s="33"/>
      <c r="D586" s="33"/>
      <c r="E586" s="33"/>
      <c r="F586" s="33"/>
      <c r="G586" s="33"/>
      <c r="H586" s="33"/>
      <c r="I586" s="33"/>
    </row>
    <row r="587" spans="1:9" ht="18" customHeight="1" x14ac:dyDescent="0.25">
      <c r="A587" s="20"/>
      <c r="B587" s="21" t="s">
        <v>10</v>
      </c>
      <c r="C587" s="20" t="s">
        <v>11</v>
      </c>
      <c r="D587" s="20" t="s">
        <v>12</v>
      </c>
      <c r="E587" s="68" t="s">
        <v>117</v>
      </c>
      <c r="F587" s="22" t="s">
        <v>13</v>
      </c>
      <c r="G587" s="21" t="s">
        <v>14</v>
      </c>
      <c r="H587" s="21" t="s">
        <v>15</v>
      </c>
      <c r="I587" s="21" t="s">
        <v>17</v>
      </c>
    </row>
    <row r="588" spans="1:9" ht="39" customHeight="1" x14ac:dyDescent="0.25">
      <c r="A588" s="23" t="s">
        <v>118</v>
      </c>
      <c r="B588" s="24" t="s">
        <v>484</v>
      </c>
      <c r="C588" s="23" t="s">
        <v>122</v>
      </c>
      <c r="D588" s="23" t="s">
        <v>485</v>
      </c>
      <c r="E588" s="69" t="s">
        <v>140</v>
      </c>
      <c r="F588" s="25" t="s">
        <v>124</v>
      </c>
      <c r="G588" s="26">
        <v>1</v>
      </c>
      <c r="H588" s="27">
        <v>34.909999999999997</v>
      </c>
      <c r="I588" s="27">
        <f>SUM(I589:I591)</f>
        <v>34.909999999999997</v>
      </c>
    </row>
    <row r="589" spans="1:9" ht="39" customHeight="1" thickBot="1" x14ac:dyDescent="0.3">
      <c r="A589" s="34" t="s">
        <v>129</v>
      </c>
      <c r="B589" s="35" t="s">
        <v>486</v>
      </c>
      <c r="C589" s="34" t="s">
        <v>122</v>
      </c>
      <c r="D589" s="34" t="s">
        <v>487</v>
      </c>
      <c r="E589" s="72" t="s">
        <v>343</v>
      </c>
      <c r="F589" s="36" t="s">
        <v>191</v>
      </c>
      <c r="G589" s="37">
        <v>6.9999999999999994E-5</v>
      </c>
      <c r="H589" s="38">
        <v>498750</v>
      </c>
      <c r="I589" s="32">
        <f>TRUNC(H589*G589,2)</f>
        <v>34.909999999999997</v>
      </c>
    </row>
    <row r="590" spans="1:9" ht="0.9" customHeight="1" thickTop="1" x14ac:dyDescent="0.25">
      <c r="A590" s="33"/>
      <c r="B590" s="33"/>
      <c r="C590" s="33"/>
      <c r="D590" s="33"/>
      <c r="E590" s="33"/>
      <c r="F590" s="33"/>
      <c r="G590" s="33"/>
      <c r="H590" s="33"/>
      <c r="I590" s="33"/>
    </row>
    <row r="591" spans="1:9" ht="18" customHeight="1" x14ac:dyDescent="0.25">
      <c r="A591" s="20"/>
      <c r="B591" s="21" t="s">
        <v>10</v>
      </c>
      <c r="C591" s="20" t="s">
        <v>11</v>
      </c>
      <c r="D591" s="20" t="s">
        <v>12</v>
      </c>
      <c r="E591" s="68" t="s">
        <v>117</v>
      </c>
      <c r="F591" s="22" t="s">
        <v>13</v>
      </c>
      <c r="G591" s="21" t="s">
        <v>14</v>
      </c>
      <c r="H591" s="21" t="s">
        <v>15</v>
      </c>
      <c r="I591" s="21" t="s">
        <v>17</v>
      </c>
    </row>
    <row r="592" spans="1:9" ht="51.9" customHeight="1" x14ac:dyDescent="0.25">
      <c r="A592" s="23" t="s">
        <v>118</v>
      </c>
      <c r="B592" s="24" t="s">
        <v>482</v>
      </c>
      <c r="C592" s="23" t="s">
        <v>122</v>
      </c>
      <c r="D592" s="23" t="s">
        <v>483</v>
      </c>
      <c r="E592" s="69" t="s">
        <v>140</v>
      </c>
      <c r="F592" s="25" t="s">
        <v>124</v>
      </c>
      <c r="G592" s="26">
        <v>1</v>
      </c>
      <c r="H592" s="27">
        <v>36.74</v>
      </c>
      <c r="I592" s="27">
        <f>SUM(I593:I595)</f>
        <v>36.74</v>
      </c>
    </row>
    <row r="593" spans="1:9" ht="26.1" customHeight="1" thickBot="1" x14ac:dyDescent="0.3">
      <c r="A593" s="34" t="s">
        <v>129</v>
      </c>
      <c r="B593" s="35" t="s">
        <v>346</v>
      </c>
      <c r="C593" s="34" t="s">
        <v>122</v>
      </c>
      <c r="D593" s="34" t="s">
        <v>347</v>
      </c>
      <c r="E593" s="72" t="s">
        <v>132</v>
      </c>
      <c r="F593" s="36" t="s">
        <v>184</v>
      </c>
      <c r="G593" s="37">
        <v>7.64</v>
      </c>
      <c r="H593" s="38">
        <v>4.8099999999999996</v>
      </c>
      <c r="I593" s="32">
        <f>TRUNC(H593*G593,2)</f>
        <v>36.74</v>
      </c>
    </row>
    <row r="594" spans="1:9" ht="0.9" customHeight="1" thickTop="1" x14ac:dyDescent="0.25">
      <c r="A594" s="33"/>
      <c r="B594" s="33"/>
      <c r="C594" s="33"/>
      <c r="D594" s="33"/>
      <c r="E594" s="33"/>
      <c r="F594" s="33"/>
      <c r="G594" s="33"/>
      <c r="H594" s="33"/>
      <c r="I594" s="33"/>
    </row>
    <row r="595" spans="1:9" ht="18" customHeight="1" x14ac:dyDescent="0.25">
      <c r="A595" s="20"/>
      <c r="B595" s="21" t="s">
        <v>10</v>
      </c>
      <c r="C595" s="20" t="s">
        <v>11</v>
      </c>
      <c r="D595" s="20" t="s">
        <v>12</v>
      </c>
      <c r="E595" s="68" t="s">
        <v>117</v>
      </c>
      <c r="F595" s="22" t="s">
        <v>13</v>
      </c>
      <c r="G595" s="21" t="s">
        <v>14</v>
      </c>
      <c r="H595" s="21" t="s">
        <v>15</v>
      </c>
      <c r="I595" s="21" t="s">
        <v>17</v>
      </c>
    </row>
    <row r="596" spans="1:9" ht="51.9" customHeight="1" x14ac:dyDescent="0.25">
      <c r="A596" s="23" t="s">
        <v>118</v>
      </c>
      <c r="B596" s="24" t="s">
        <v>236</v>
      </c>
      <c r="C596" s="23" t="s">
        <v>122</v>
      </c>
      <c r="D596" s="23" t="s">
        <v>237</v>
      </c>
      <c r="E596" s="69" t="s">
        <v>140</v>
      </c>
      <c r="F596" s="25" t="s">
        <v>141</v>
      </c>
      <c r="G596" s="26">
        <v>1</v>
      </c>
      <c r="H596" s="27">
        <v>74.69</v>
      </c>
      <c r="I596" s="27">
        <f>SUM(I597:I599)</f>
        <v>74.69</v>
      </c>
    </row>
    <row r="597" spans="1:9" ht="51.9" customHeight="1" x14ac:dyDescent="0.25">
      <c r="A597" s="28" t="s">
        <v>120</v>
      </c>
      <c r="B597" s="29" t="s">
        <v>488</v>
      </c>
      <c r="C597" s="28" t="s">
        <v>122</v>
      </c>
      <c r="D597" s="28" t="s">
        <v>489</v>
      </c>
      <c r="E597" s="70" t="s">
        <v>140</v>
      </c>
      <c r="F597" s="30" t="s">
        <v>124</v>
      </c>
      <c r="G597" s="31">
        <v>1</v>
      </c>
      <c r="H597" s="32">
        <f>VLOOKUP(B597,$B$601:$I$768,7,0)</f>
        <v>39.880000000000003</v>
      </c>
      <c r="I597" s="32">
        <f t="shared" ref="I597:I599" si="78">TRUNC(H597*G597,2)</f>
        <v>39.880000000000003</v>
      </c>
    </row>
    <row r="598" spans="1:9" ht="39" customHeight="1" x14ac:dyDescent="0.25">
      <c r="A598" s="28" t="s">
        <v>120</v>
      </c>
      <c r="B598" s="29" t="s">
        <v>490</v>
      </c>
      <c r="C598" s="28" t="s">
        <v>122</v>
      </c>
      <c r="D598" s="28" t="s">
        <v>491</v>
      </c>
      <c r="E598" s="70" t="s">
        <v>140</v>
      </c>
      <c r="F598" s="30" t="s">
        <v>124</v>
      </c>
      <c r="G598" s="31">
        <v>1</v>
      </c>
      <c r="H598" s="32">
        <f>VLOOKUP(B598,$B$601:$I$768,7,0)</f>
        <v>10.7</v>
      </c>
      <c r="I598" s="32">
        <f t="shared" si="78"/>
        <v>10.7</v>
      </c>
    </row>
    <row r="599" spans="1:9" ht="26.1" customHeight="1" thickBot="1" x14ac:dyDescent="0.3">
      <c r="A599" s="28" t="s">
        <v>120</v>
      </c>
      <c r="B599" s="29" t="s">
        <v>472</v>
      </c>
      <c r="C599" s="28" t="s">
        <v>122</v>
      </c>
      <c r="D599" s="28" t="s">
        <v>473</v>
      </c>
      <c r="E599" s="70" t="s">
        <v>119</v>
      </c>
      <c r="F599" s="30" t="s">
        <v>124</v>
      </c>
      <c r="G599" s="31">
        <v>1</v>
      </c>
      <c r="H599" s="32">
        <f>VLOOKUP(B599,$B$601:$I$768,7,0)</f>
        <v>24.11</v>
      </c>
      <c r="I599" s="32">
        <f t="shared" si="78"/>
        <v>24.11</v>
      </c>
    </row>
    <row r="600" spans="1:9" ht="0.9" customHeight="1" thickTop="1" x14ac:dyDescent="0.25">
      <c r="A600" s="33"/>
      <c r="B600" s="33"/>
      <c r="C600" s="33"/>
      <c r="D600" s="33"/>
      <c r="E600" s="33"/>
      <c r="F600" s="33"/>
      <c r="G600" s="33"/>
      <c r="H600" s="33"/>
      <c r="I600" s="33"/>
    </row>
    <row r="601" spans="1:9" ht="18" customHeight="1" x14ac:dyDescent="0.25">
      <c r="A601" s="20"/>
      <c r="B601" s="21" t="s">
        <v>10</v>
      </c>
      <c r="C601" s="20" t="s">
        <v>11</v>
      </c>
      <c r="D601" s="20" t="s">
        <v>12</v>
      </c>
      <c r="E601" s="68" t="s">
        <v>117</v>
      </c>
      <c r="F601" s="22" t="s">
        <v>13</v>
      </c>
      <c r="G601" s="21" t="s">
        <v>14</v>
      </c>
      <c r="H601" s="21" t="s">
        <v>15</v>
      </c>
      <c r="I601" s="21" t="s">
        <v>17</v>
      </c>
    </row>
    <row r="602" spans="1:9" ht="51.9" customHeight="1" x14ac:dyDescent="0.25">
      <c r="A602" s="23" t="s">
        <v>118</v>
      </c>
      <c r="B602" s="24" t="s">
        <v>234</v>
      </c>
      <c r="C602" s="23" t="s">
        <v>122</v>
      </c>
      <c r="D602" s="23" t="s">
        <v>235</v>
      </c>
      <c r="E602" s="69" t="s">
        <v>140</v>
      </c>
      <c r="F602" s="25" t="s">
        <v>144</v>
      </c>
      <c r="G602" s="26">
        <v>1</v>
      </c>
      <c r="H602" s="27">
        <v>175.92</v>
      </c>
      <c r="I602" s="27">
        <f>SUM(I603:I607)</f>
        <v>175.92000000000002</v>
      </c>
    </row>
    <row r="603" spans="1:9" ht="51.9" customHeight="1" x14ac:dyDescent="0.25">
      <c r="A603" s="28" t="s">
        <v>120</v>
      </c>
      <c r="B603" s="29" t="s">
        <v>488</v>
      </c>
      <c r="C603" s="28" t="s">
        <v>122</v>
      </c>
      <c r="D603" s="28" t="s">
        <v>489</v>
      </c>
      <c r="E603" s="70" t="s">
        <v>140</v>
      </c>
      <c r="F603" s="30" t="s">
        <v>124</v>
      </c>
      <c r="G603" s="31">
        <v>1</v>
      </c>
      <c r="H603" s="32">
        <f>VLOOKUP(B603,$B$608:$I$768,7,0)</f>
        <v>39.880000000000003</v>
      </c>
      <c r="I603" s="32">
        <f t="shared" ref="I603:I607" si="79">TRUNC(H603*G603,2)</f>
        <v>39.880000000000003</v>
      </c>
    </row>
    <row r="604" spans="1:9" ht="51.9" customHeight="1" x14ac:dyDescent="0.25">
      <c r="A604" s="28" t="s">
        <v>120</v>
      </c>
      <c r="B604" s="29" t="s">
        <v>492</v>
      </c>
      <c r="C604" s="28" t="s">
        <v>122</v>
      </c>
      <c r="D604" s="28" t="s">
        <v>493</v>
      </c>
      <c r="E604" s="70" t="s">
        <v>140</v>
      </c>
      <c r="F604" s="30" t="s">
        <v>124</v>
      </c>
      <c r="G604" s="31">
        <v>1</v>
      </c>
      <c r="H604" s="32">
        <f>VLOOKUP(B604,$B$608:$I$768,7,0)</f>
        <v>51.32</v>
      </c>
      <c r="I604" s="32">
        <f t="shared" si="79"/>
        <v>51.32</v>
      </c>
    </row>
    <row r="605" spans="1:9" ht="39" customHeight="1" x14ac:dyDescent="0.25">
      <c r="A605" s="28" t="s">
        <v>120</v>
      </c>
      <c r="B605" s="29" t="s">
        <v>490</v>
      </c>
      <c r="C605" s="28" t="s">
        <v>122</v>
      </c>
      <c r="D605" s="28" t="s">
        <v>491</v>
      </c>
      <c r="E605" s="70" t="s">
        <v>140</v>
      </c>
      <c r="F605" s="30" t="s">
        <v>124</v>
      </c>
      <c r="G605" s="31">
        <v>1</v>
      </c>
      <c r="H605" s="32">
        <f>VLOOKUP(B605,$B$608:$I$768,7,0)</f>
        <v>10.7</v>
      </c>
      <c r="I605" s="32">
        <f t="shared" si="79"/>
        <v>10.7</v>
      </c>
    </row>
    <row r="606" spans="1:9" ht="26.1" customHeight="1" x14ac:dyDescent="0.25">
      <c r="A606" s="28" t="s">
        <v>120</v>
      </c>
      <c r="B606" s="29" t="s">
        <v>472</v>
      </c>
      <c r="C606" s="28" t="s">
        <v>122</v>
      </c>
      <c r="D606" s="28" t="s">
        <v>473</v>
      </c>
      <c r="E606" s="70" t="s">
        <v>119</v>
      </c>
      <c r="F606" s="30" t="s">
        <v>124</v>
      </c>
      <c r="G606" s="31">
        <v>1</v>
      </c>
      <c r="H606" s="32">
        <f>VLOOKUP(B606,$B$608:$I$768,7,0)</f>
        <v>24.11</v>
      </c>
      <c r="I606" s="32">
        <f t="shared" si="79"/>
        <v>24.11</v>
      </c>
    </row>
    <row r="607" spans="1:9" ht="51.9" customHeight="1" thickBot="1" x14ac:dyDescent="0.3">
      <c r="A607" s="28" t="s">
        <v>120</v>
      </c>
      <c r="B607" s="29" t="s">
        <v>494</v>
      </c>
      <c r="C607" s="28" t="s">
        <v>122</v>
      </c>
      <c r="D607" s="28" t="s">
        <v>495</v>
      </c>
      <c r="E607" s="70" t="s">
        <v>140</v>
      </c>
      <c r="F607" s="30" t="s">
        <v>124</v>
      </c>
      <c r="G607" s="31">
        <v>1</v>
      </c>
      <c r="H607" s="32">
        <f>VLOOKUP(B607,$B$608:$I$768,7,0)</f>
        <v>49.91</v>
      </c>
      <c r="I607" s="32">
        <f t="shared" si="79"/>
        <v>49.91</v>
      </c>
    </row>
    <row r="608" spans="1:9" ht="0.9" customHeight="1" thickTop="1" x14ac:dyDescent="0.25">
      <c r="A608" s="33"/>
      <c r="B608" s="33"/>
      <c r="C608" s="33"/>
      <c r="D608" s="33"/>
      <c r="E608" s="33"/>
      <c r="F608" s="33"/>
      <c r="G608" s="33"/>
      <c r="H608" s="33"/>
      <c r="I608" s="33"/>
    </row>
    <row r="609" spans="1:9" ht="18" customHeight="1" x14ac:dyDescent="0.25">
      <c r="A609" s="20"/>
      <c r="B609" s="21" t="s">
        <v>10</v>
      </c>
      <c r="C609" s="20" t="s">
        <v>11</v>
      </c>
      <c r="D609" s="20" t="s">
        <v>12</v>
      </c>
      <c r="E609" s="68" t="s">
        <v>117</v>
      </c>
      <c r="F609" s="22" t="s">
        <v>13</v>
      </c>
      <c r="G609" s="21" t="s">
        <v>14</v>
      </c>
      <c r="H609" s="21" t="s">
        <v>15</v>
      </c>
      <c r="I609" s="21" t="s">
        <v>17</v>
      </c>
    </row>
    <row r="610" spans="1:9" ht="51.9" customHeight="1" x14ac:dyDescent="0.25">
      <c r="A610" s="23" t="s">
        <v>118</v>
      </c>
      <c r="B610" s="24" t="s">
        <v>488</v>
      </c>
      <c r="C610" s="23" t="s">
        <v>122</v>
      </c>
      <c r="D610" s="23" t="s">
        <v>489</v>
      </c>
      <c r="E610" s="69" t="s">
        <v>140</v>
      </c>
      <c r="F610" s="25" t="s">
        <v>124</v>
      </c>
      <c r="G610" s="26">
        <v>1</v>
      </c>
      <c r="H610" s="27">
        <v>39.880000000000003</v>
      </c>
      <c r="I610" s="27">
        <f>SUM(I611:I613)</f>
        <v>39.880000000000003</v>
      </c>
    </row>
    <row r="611" spans="1:9" ht="39" customHeight="1" thickBot="1" x14ac:dyDescent="0.3">
      <c r="A611" s="34" t="s">
        <v>129</v>
      </c>
      <c r="B611" s="35" t="s">
        <v>496</v>
      </c>
      <c r="C611" s="34" t="s">
        <v>122</v>
      </c>
      <c r="D611" s="34" t="s">
        <v>497</v>
      </c>
      <c r="E611" s="72" t="s">
        <v>343</v>
      </c>
      <c r="F611" s="36" t="s">
        <v>191</v>
      </c>
      <c r="G611" s="37">
        <v>5.3300000000000001E-5</v>
      </c>
      <c r="H611" s="38">
        <v>748369.06</v>
      </c>
      <c r="I611" s="32">
        <f>TRUNC(H611*G611,2)</f>
        <v>39.880000000000003</v>
      </c>
    </row>
    <row r="612" spans="1:9" ht="0.9" customHeight="1" thickTop="1" x14ac:dyDescent="0.25">
      <c r="A612" s="33"/>
      <c r="B612" s="33"/>
      <c r="C612" s="33"/>
      <c r="D612" s="33"/>
      <c r="E612" s="33"/>
      <c r="F612" s="33"/>
      <c r="G612" s="33"/>
      <c r="H612" s="33"/>
      <c r="I612" s="33"/>
    </row>
    <row r="613" spans="1:9" ht="18" customHeight="1" x14ac:dyDescent="0.25">
      <c r="A613" s="20"/>
      <c r="B613" s="21" t="s">
        <v>10</v>
      </c>
      <c r="C613" s="20" t="s">
        <v>11</v>
      </c>
      <c r="D613" s="20" t="s">
        <v>12</v>
      </c>
      <c r="E613" s="68" t="s">
        <v>117</v>
      </c>
      <c r="F613" s="22" t="s">
        <v>13</v>
      </c>
      <c r="G613" s="21" t="s">
        <v>14</v>
      </c>
      <c r="H613" s="21" t="s">
        <v>15</v>
      </c>
      <c r="I613" s="21" t="s">
        <v>17</v>
      </c>
    </row>
    <row r="614" spans="1:9" ht="39" customHeight="1" x14ac:dyDescent="0.25">
      <c r="A614" s="23" t="s">
        <v>118</v>
      </c>
      <c r="B614" s="24" t="s">
        <v>490</v>
      </c>
      <c r="C614" s="23" t="s">
        <v>122</v>
      </c>
      <c r="D614" s="23" t="s">
        <v>491</v>
      </c>
      <c r="E614" s="69" t="s">
        <v>140</v>
      </c>
      <c r="F614" s="25" t="s">
        <v>124</v>
      </c>
      <c r="G614" s="26">
        <v>1</v>
      </c>
      <c r="H614" s="27">
        <v>10.7</v>
      </c>
      <c r="I614" s="27">
        <f>SUM(I615:I617)</f>
        <v>10.7</v>
      </c>
    </row>
    <row r="615" spans="1:9" ht="39" customHeight="1" thickBot="1" x14ac:dyDescent="0.3">
      <c r="A615" s="34" t="s">
        <v>129</v>
      </c>
      <c r="B615" s="35" t="s">
        <v>496</v>
      </c>
      <c r="C615" s="34" t="s">
        <v>122</v>
      </c>
      <c r="D615" s="34" t="s">
        <v>497</v>
      </c>
      <c r="E615" s="72" t="s">
        <v>343</v>
      </c>
      <c r="F615" s="36" t="s">
        <v>191</v>
      </c>
      <c r="G615" s="37">
        <v>1.43E-5</v>
      </c>
      <c r="H615" s="38">
        <v>748369.06</v>
      </c>
      <c r="I615" s="32">
        <f>TRUNC(H615*G615,2)</f>
        <v>10.7</v>
      </c>
    </row>
    <row r="616" spans="1:9" ht="0.9" customHeight="1" thickTop="1" x14ac:dyDescent="0.25">
      <c r="A616" s="33"/>
      <c r="B616" s="33"/>
      <c r="C616" s="33"/>
      <c r="D616" s="33"/>
      <c r="E616" s="33"/>
      <c r="F616" s="33"/>
      <c r="G616" s="33"/>
      <c r="H616" s="33"/>
      <c r="I616" s="33"/>
    </row>
    <row r="617" spans="1:9" ht="18" customHeight="1" x14ac:dyDescent="0.25">
      <c r="A617" s="20"/>
      <c r="B617" s="21" t="s">
        <v>10</v>
      </c>
      <c r="C617" s="20" t="s">
        <v>11</v>
      </c>
      <c r="D617" s="20" t="s">
        <v>12</v>
      </c>
      <c r="E617" s="68" t="s">
        <v>117</v>
      </c>
      <c r="F617" s="22" t="s">
        <v>13</v>
      </c>
      <c r="G617" s="21" t="s">
        <v>14</v>
      </c>
      <c r="H617" s="21" t="s">
        <v>15</v>
      </c>
      <c r="I617" s="21" t="s">
        <v>17</v>
      </c>
    </row>
    <row r="618" spans="1:9" ht="51.9" customHeight="1" x14ac:dyDescent="0.25">
      <c r="A618" s="23" t="s">
        <v>118</v>
      </c>
      <c r="B618" s="24" t="s">
        <v>494</v>
      </c>
      <c r="C618" s="23" t="s">
        <v>122</v>
      </c>
      <c r="D618" s="23" t="s">
        <v>495</v>
      </c>
      <c r="E618" s="69" t="s">
        <v>140</v>
      </c>
      <c r="F618" s="25" t="s">
        <v>124</v>
      </c>
      <c r="G618" s="26">
        <v>1</v>
      </c>
      <c r="H618" s="27">
        <v>49.91</v>
      </c>
      <c r="I618" s="27">
        <f>SUM(I619:I621)</f>
        <v>49.91</v>
      </c>
    </row>
    <row r="619" spans="1:9" ht="39" customHeight="1" thickBot="1" x14ac:dyDescent="0.3">
      <c r="A619" s="34" t="s">
        <v>129</v>
      </c>
      <c r="B619" s="35" t="s">
        <v>496</v>
      </c>
      <c r="C619" s="34" t="s">
        <v>122</v>
      </c>
      <c r="D619" s="34" t="s">
        <v>497</v>
      </c>
      <c r="E619" s="72" t="s">
        <v>343</v>
      </c>
      <c r="F619" s="36" t="s">
        <v>191</v>
      </c>
      <c r="G619" s="37">
        <v>6.6699999999999995E-5</v>
      </c>
      <c r="H619" s="38">
        <v>748369.06</v>
      </c>
      <c r="I619" s="32">
        <f>TRUNC(H619*G619,2)</f>
        <v>49.91</v>
      </c>
    </row>
    <row r="620" spans="1:9" ht="0.9" customHeight="1" thickTop="1" x14ac:dyDescent="0.25">
      <c r="A620" s="33"/>
      <c r="B620" s="33"/>
      <c r="C620" s="33"/>
      <c r="D620" s="33"/>
      <c r="E620" s="33"/>
      <c r="F620" s="33"/>
      <c r="G620" s="33"/>
      <c r="H620" s="33"/>
      <c r="I620" s="33"/>
    </row>
    <row r="621" spans="1:9" ht="18" customHeight="1" x14ac:dyDescent="0.25">
      <c r="A621" s="20"/>
      <c r="B621" s="21" t="s">
        <v>10</v>
      </c>
      <c r="C621" s="20" t="s">
        <v>11</v>
      </c>
      <c r="D621" s="20" t="s">
        <v>12</v>
      </c>
      <c r="E621" s="68" t="s">
        <v>117</v>
      </c>
      <c r="F621" s="22" t="s">
        <v>13</v>
      </c>
      <c r="G621" s="21" t="s">
        <v>14</v>
      </c>
      <c r="H621" s="21" t="s">
        <v>15</v>
      </c>
      <c r="I621" s="21" t="s">
        <v>17</v>
      </c>
    </row>
    <row r="622" spans="1:9" ht="51.9" customHeight="1" x14ac:dyDescent="0.25">
      <c r="A622" s="23" t="s">
        <v>118</v>
      </c>
      <c r="B622" s="24" t="s">
        <v>492</v>
      </c>
      <c r="C622" s="23" t="s">
        <v>122</v>
      </c>
      <c r="D622" s="23" t="s">
        <v>493</v>
      </c>
      <c r="E622" s="69" t="s">
        <v>140</v>
      </c>
      <c r="F622" s="25" t="s">
        <v>124</v>
      </c>
      <c r="G622" s="26">
        <v>1</v>
      </c>
      <c r="H622" s="27">
        <v>51.32</v>
      </c>
      <c r="I622" s="27">
        <f>SUM(I623:I625)</f>
        <v>51.32</v>
      </c>
    </row>
    <row r="623" spans="1:9" ht="26.1" customHeight="1" thickBot="1" x14ac:dyDescent="0.3">
      <c r="A623" s="34" t="s">
        <v>129</v>
      </c>
      <c r="B623" s="35" t="s">
        <v>346</v>
      </c>
      <c r="C623" s="34" t="s">
        <v>122</v>
      </c>
      <c r="D623" s="34" t="s">
        <v>347</v>
      </c>
      <c r="E623" s="72" t="s">
        <v>132</v>
      </c>
      <c r="F623" s="36" t="s">
        <v>184</v>
      </c>
      <c r="G623" s="37">
        <v>10.67</v>
      </c>
      <c r="H623" s="38">
        <v>4.8099999999999996</v>
      </c>
      <c r="I623" s="32">
        <f>TRUNC(H623*G623,2)</f>
        <v>51.32</v>
      </c>
    </row>
    <row r="624" spans="1:9" ht="0.9" customHeight="1" thickTop="1" x14ac:dyDescent="0.25">
      <c r="A624" s="33"/>
      <c r="B624" s="33"/>
      <c r="C624" s="33"/>
      <c r="D624" s="33"/>
      <c r="E624" s="33"/>
      <c r="F624" s="33"/>
      <c r="G624" s="33"/>
      <c r="H624" s="33"/>
      <c r="I624" s="33"/>
    </row>
    <row r="625" spans="1:9" ht="18" customHeight="1" x14ac:dyDescent="0.25">
      <c r="A625" s="20"/>
      <c r="B625" s="21" t="s">
        <v>10</v>
      </c>
      <c r="C625" s="20" t="s">
        <v>11</v>
      </c>
      <c r="D625" s="20" t="s">
        <v>12</v>
      </c>
      <c r="E625" s="68" t="s">
        <v>117</v>
      </c>
      <c r="F625" s="22" t="s">
        <v>13</v>
      </c>
      <c r="G625" s="21" t="s">
        <v>14</v>
      </c>
      <c r="H625" s="21" t="s">
        <v>15</v>
      </c>
      <c r="I625" s="21" t="s">
        <v>17</v>
      </c>
    </row>
    <row r="626" spans="1:9" ht="39" customHeight="1" x14ac:dyDescent="0.25">
      <c r="A626" s="23" t="s">
        <v>118</v>
      </c>
      <c r="B626" s="24" t="s">
        <v>238</v>
      </c>
      <c r="C626" s="23" t="s">
        <v>122</v>
      </c>
      <c r="D626" s="23" t="s">
        <v>239</v>
      </c>
      <c r="E626" s="69" t="s">
        <v>140</v>
      </c>
      <c r="F626" s="25" t="s">
        <v>141</v>
      </c>
      <c r="G626" s="26">
        <v>1</v>
      </c>
      <c r="H626" s="27">
        <v>69.709999999999994</v>
      </c>
      <c r="I626" s="27">
        <f>SUM(I627:I629)</f>
        <v>69.710000000000008</v>
      </c>
    </row>
    <row r="627" spans="1:9" ht="39" customHeight="1" x14ac:dyDescent="0.25">
      <c r="A627" s="28" t="s">
        <v>120</v>
      </c>
      <c r="B627" s="29" t="s">
        <v>498</v>
      </c>
      <c r="C627" s="28" t="s">
        <v>122</v>
      </c>
      <c r="D627" s="28" t="s">
        <v>499</v>
      </c>
      <c r="E627" s="70" t="s">
        <v>140</v>
      </c>
      <c r="F627" s="30" t="s">
        <v>124</v>
      </c>
      <c r="G627" s="31">
        <v>1</v>
      </c>
      <c r="H627" s="32">
        <f>VLOOKUP(B627,$B$630:$I$768,7,0)</f>
        <v>9.64</v>
      </c>
      <c r="I627" s="32">
        <f t="shared" ref="I627:I629" si="80">TRUNC(H627*G627,2)</f>
        <v>9.64</v>
      </c>
    </row>
    <row r="628" spans="1:9" ht="51.9" customHeight="1" x14ac:dyDescent="0.25">
      <c r="A628" s="28" t="s">
        <v>120</v>
      </c>
      <c r="B628" s="29" t="s">
        <v>500</v>
      </c>
      <c r="C628" s="28" t="s">
        <v>122</v>
      </c>
      <c r="D628" s="28" t="s">
        <v>501</v>
      </c>
      <c r="E628" s="70" t="s">
        <v>140</v>
      </c>
      <c r="F628" s="30" t="s">
        <v>124</v>
      </c>
      <c r="G628" s="31">
        <v>1</v>
      </c>
      <c r="H628" s="32">
        <f>VLOOKUP(B628,$B$630:$I$768,7,0)</f>
        <v>35.96</v>
      </c>
      <c r="I628" s="32">
        <f t="shared" si="80"/>
        <v>35.96</v>
      </c>
    </row>
    <row r="629" spans="1:9" ht="26.1" customHeight="1" thickBot="1" x14ac:dyDescent="0.3">
      <c r="A629" s="28" t="s">
        <v>120</v>
      </c>
      <c r="B629" s="29" t="s">
        <v>472</v>
      </c>
      <c r="C629" s="28" t="s">
        <v>122</v>
      </c>
      <c r="D629" s="28" t="s">
        <v>473</v>
      </c>
      <c r="E629" s="70" t="s">
        <v>119</v>
      </c>
      <c r="F629" s="30" t="s">
        <v>124</v>
      </c>
      <c r="G629" s="31">
        <v>1</v>
      </c>
      <c r="H629" s="32">
        <f>I533</f>
        <v>24.11</v>
      </c>
      <c r="I629" s="32">
        <f t="shared" si="80"/>
        <v>24.11</v>
      </c>
    </row>
    <row r="630" spans="1:9" ht="0.9" customHeight="1" thickTop="1" x14ac:dyDescent="0.25">
      <c r="A630" s="33"/>
      <c r="B630" s="33"/>
      <c r="C630" s="33"/>
      <c r="D630" s="33"/>
      <c r="E630" s="33"/>
      <c r="F630" s="33"/>
      <c r="G630" s="33"/>
      <c r="H630" s="33"/>
      <c r="I630" s="33"/>
    </row>
    <row r="631" spans="1:9" ht="18" customHeight="1" x14ac:dyDescent="0.25">
      <c r="A631" s="20"/>
      <c r="B631" s="21" t="s">
        <v>10</v>
      </c>
      <c r="C631" s="20" t="s">
        <v>11</v>
      </c>
      <c r="D631" s="20" t="s">
        <v>12</v>
      </c>
      <c r="E631" s="68" t="s">
        <v>117</v>
      </c>
      <c r="F631" s="22" t="s">
        <v>13</v>
      </c>
      <c r="G631" s="21" t="s">
        <v>14</v>
      </c>
      <c r="H631" s="21" t="s">
        <v>15</v>
      </c>
      <c r="I631" s="21" t="s">
        <v>17</v>
      </c>
    </row>
    <row r="632" spans="1:9" ht="39" customHeight="1" x14ac:dyDescent="0.25">
      <c r="A632" s="23" t="s">
        <v>118</v>
      </c>
      <c r="B632" s="24" t="s">
        <v>240</v>
      </c>
      <c r="C632" s="23" t="s">
        <v>122</v>
      </c>
      <c r="D632" s="23" t="s">
        <v>241</v>
      </c>
      <c r="E632" s="69" t="s">
        <v>140</v>
      </c>
      <c r="F632" s="25" t="s">
        <v>144</v>
      </c>
      <c r="G632" s="26">
        <v>1</v>
      </c>
      <c r="H632" s="27">
        <v>186.47</v>
      </c>
      <c r="I632" s="27">
        <f>SUM(I633:I638)</f>
        <v>186.47000000000003</v>
      </c>
    </row>
    <row r="633" spans="1:9" ht="26.1" customHeight="1" x14ac:dyDescent="0.25">
      <c r="A633" s="28" t="s">
        <v>120</v>
      </c>
      <c r="B633" s="29" t="s">
        <v>472</v>
      </c>
      <c r="C633" s="28" t="s">
        <v>122</v>
      </c>
      <c r="D633" s="28" t="s">
        <v>473</v>
      </c>
      <c r="E633" s="70" t="s">
        <v>119</v>
      </c>
      <c r="F633" s="30" t="s">
        <v>124</v>
      </c>
      <c r="G633" s="31">
        <v>1</v>
      </c>
      <c r="H633" s="32">
        <f>I533</f>
        <v>24.11</v>
      </c>
      <c r="I633" s="32">
        <f t="shared" ref="I633:I637" si="81">TRUNC(H633*G633,2)</f>
        <v>24.11</v>
      </c>
    </row>
    <row r="634" spans="1:9" ht="51.9" customHeight="1" x14ac:dyDescent="0.25">
      <c r="A634" s="28" t="s">
        <v>120</v>
      </c>
      <c r="B634" s="29" t="s">
        <v>500</v>
      </c>
      <c r="C634" s="28" t="s">
        <v>122</v>
      </c>
      <c r="D634" s="28" t="s">
        <v>501</v>
      </c>
      <c r="E634" s="70" t="s">
        <v>140</v>
      </c>
      <c r="F634" s="30" t="s">
        <v>124</v>
      </c>
      <c r="G634" s="31">
        <v>1</v>
      </c>
      <c r="H634" s="32">
        <f>VLOOKUP(B634,$B$639:$I$768,7,0)</f>
        <v>35.96</v>
      </c>
      <c r="I634" s="32">
        <f t="shared" si="81"/>
        <v>35.96</v>
      </c>
    </row>
    <row r="635" spans="1:9" ht="51.9" customHeight="1" x14ac:dyDescent="0.25">
      <c r="A635" s="28" t="s">
        <v>120</v>
      </c>
      <c r="B635" s="29" t="s">
        <v>502</v>
      </c>
      <c r="C635" s="28" t="s">
        <v>122</v>
      </c>
      <c r="D635" s="28" t="s">
        <v>503</v>
      </c>
      <c r="E635" s="70" t="s">
        <v>140</v>
      </c>
      <c r="F635" s="30" t="s">
        <v>124</v>
      </c>
      <c r="G635" s="31">
        <v>1</v>
      </c>
      <c r="H635" s="32">
        <f>VLOOKUP(B635,$B$639:$I$768,7,0)</f>
        <v>71.760000000000005</v>
      </c>
      <c r="I635" s="32">
        <f t="shared" si="81"/>
        <v>71.760000000000005</v>
      </c>
    </row>
    <row r="636" spans="1:9" ht="39" customHeight="1" x14ac:dyDescent="0.25">
      <c r="A636" s="28" t="s">
        <v>120</v>
      </c>
      <c r="B636" s="29" t="s">
        <v>498</v>
      </c>
      <c r="C636" s="28" t="s">
        <v>122</v>
      </c>
      <c r="D636" s="28" t="s">
        <v>499</v>
      </c>
      <c r="E636" s="70" t="s">
        <v>140</v>
      </c>
      <c r="F636" s="30" t="s">
        <v>124</v>
      </c>
      <c r="G636" s="31">
        <v>1</v>
      </c>
      <c r="H636" s="32">
        <f>VLOOKUP(B636,$B$639:$I$768,7,0)</f>
        <v>9.64</v>
      </c>
      <c r="I636" s="32">
        <f t="shared" si="81"/>
        <v>9.64</v>
      </c>
    </row>
    <row r="637" spans="1:9" ht="39" customHeight="1" thickBot="1" x14ac:dyDescent="0.3">
      <c r="A637" s="28" t="s">
        <v>120</v>
      </c>
      <c r="B637" s="29" t="s">
        <v>504</v>
      </c>
      <c r="C637" s="28" t="s">
        <v>122</v>
      </c>
      <c r="D637" s="28" t="s">
        <v>505</v>
      </c>
      <c r="E637" s="70" t="s">
        <v>140</v>
      </c>
      <c r="F637" s="30" t="s">
        <v>124</v>
      </c>
      <c r="G637" s="31">
        <v>1</v>
      </c>
      <c r="H637" s="32">
        <f>VLOOKUP(B637,$B$639:$I$768,7,0)</f>
        <v>45</v>
      </c>
      <c r="I637" s="32">
        <f t="shared" si="81"/>
        <v>45</v>
      </c>
    </row>
    <row r="638" spans="1:9" ht="0.9" customHeight="1" thickTop="1" x14ac:dyDescent="0.25">
      <c r="A638" s="33"/>
      <c r="B638" s="33"/>
      <c r="C638" s="33"/>
      <c r="D638" s="33"/>
      <c r="E638" s="33"/>
      <c r="F638" s="33"/>
      <c r="G638" s="33"/>
      <c r="H638" s="33"/>
      <c r="I638" s="33"/>
    </row>
    <row r="639" spans="1:9" ht="18" customHeight="1" x14ac:dyDescent="0.25">
      <c r="A639" s="20"/>
      <c r="B639" s="21" t="s">
        <v>10</v>
      </c>
      <c r="C639" s="20" t="s">
        <v>11</v>
      </c>
      <c r="D639" s="20" t="s">
        <v>12</v>
      </c>
      <c r="E639" s="68" t="s">
        <v>117</v>
      </c>
      <c r="F639" s="22" t="s">
        <v>13</v>
      </c>
      <c r="G639" s="21" t="s">
        <v>14</v>
      </c>
      <c r="H639" s="21" t="s">
        <v>15</v>
      </c>
      <c r="I639" s="21" t="s">
        <v>17</v>
      </c>
    </row>
    <row r="640" spans="1:9" ht="51.9" customHeight="1" x14ac:dyDescent="0.25">
      <c r="A640" s="23" t="s">
        <v>118</v>
      </c>
      <c r="B640" s="24" t="s">
        <v>500</v>
      </c>
      <c r="C640" s="23" t="s">
        <v>122</v>
      </c>
      <c r="D640" s="23" t="s">
        <v>501</v>
      </c>
      <c r="E640" s="69" t="s">
        <v>140</v>
      </c>
      <c r="F640" s="25" t="s">
        <v>124</v>
      </c>
      <c r="G640" s="26">
        <v>1</v>
      </c>
      <c r="H640" s="27">
        <v>35.96</v>
      </c>
      <c r="I640" s="27">
        <f>SUM(I641:I643)</f>
        <v>35.96</v>
      </c>
    </row>
    <row r="641" spans="1:9" ht="39" customHeight="1" thickBot="1" x14ac:dyDescent="0.3">
      <c r="A641" s="34" t="s">
        <v>129</v>
      </c>
      <c r="B641" s="35" t="s">
        <v>506</v>
      </c>
      <c r="C641" s="34" t="s">
        <v>122</v>
      </c>
      <c r="D641" s="34" t="s">
        <v>507</v>
      </c>
      <c r="E641" s="72" t="s">
        <v>343</v>
      </c>
      <c r="F641" s="36" t="s">
        <v>191</v>
      </c>
      <c r="G641" s="37">
        <v>5.3300000000000001E-5</v>
      </c>
      <c r="H641" s="38">
        <v>674785.74</v>
      </c>
      <c r="I641" s="32">
        <f>TRUNC(H641*G641,2)</f>
        <v>35.96</v>
      </c>
    </row>
    <row r="642" spans="1:9" ht="0.9" customHeight="1" thickTop="1" x14ac:dyDescent="0.25">
      <c r="A642" s="33"/>
      <c r="B642" s="33"/>
      <c r="C642" s="33"/>
      <c r="D642" s="33"/>
      <c r="E642" s="33"/>
      <c r="F642" s="33"/>
      <c r="G642" s="33"/>
      <c r="H642" s="33"/>
      <c r="I642" s="33"/>
    </row>
    <row r="643" spans="1:9" ht="18" customHeight="1" x14ac:dyDescent="0.25">
      <c r="A643" s="20"/>
      <c r="B643" s="21" t="s">
        <v>10</v>
      </c>
      <c r="C643" s="20" t="s">
        <v>11</v>
      </c>
      <c r="D643" s="20" t="s">
        <v>12</v>
      </c>
      <c r="E643" s="68" t="s">
        <v>117</v>
      </c>
      <c r="F643" s="22" t="s">
        <v>13</v>
      </c>
      <c r="G643" s="21" t="s">
        <v>14</v>
      </c>
      <c r="H643" s="21" t="s">
        <v>15</v>
      </c>
      <c r="I643" s="21" t="s">
        <v>17</v>
      </c>
    </row>
    <row r="644" spans="1:9" ht="39" customHeight="1" x14ac:dyDescent="0.25">
      <c r="A644" s="23" t="s">
        <v>118</v>
      </c>
      <c r="B644" s="24" t="s">
        <v>498</v>
      </c>
      <c r="C644" s="23" t="s">
        <v>122</v>
      </c>
      <c r="D644" s="23" t="s">
        <v>499</v>
      </c>
      <c r="E644" s="69" t="s">
        <v>140</v>
      </c>
      <c r="F644" s="25" t="s">
        <v>124</v>
      </c>
      <c r="G644" s="26">
        <v>1</v>
      </c>
      <c r="H644" s="27">
        <v>9.64</v>
      </c>
      <c r="I644" s="27">
        <f>SUM(I645:I647)</f>
        <v>9.64</v>
      </c>
    </row>
    <row r="645" spans="1:9" ht="39" customHeight="1" thickBot="1" x14ac:dyDescent="0.3">
      <c r="A645" s="34" t="s">
        <v>129</v>
      </c>
      <c r="B645" s="35" t="s">
        <v>506</v>
      </c>
      <c r="C645" s="34" t="s">
        <v>122</v>
      </c>
      <c r="D645" s="34" t="s">
        <v>507</v>
      </c>
      <c r="E645" s="72" t="s">
        <v>343</v>
      </c>
      <c r="F645" s="36" t="s">
        <v>191</v>
      </c>
      <c r="G645" s="37">
        <v>1.43E-5</v>
      </c>
      <c r="H645" s="38">
        <v>674785.74</v>
      </c>
      <c r="I645" s="32">
        <f>TRUNC(H645*G645,2)</f>
        <v>9.64</v>
      </c>
    </row>
    <row r="646" spans="1:9" ht="0.9" customHeight="1" thickTop="1" x14ac:dyDescent="0.25">
      <c r="A646" s="33"/>
      <c r="B646" s="33"/>
      <c r="C646" s="33"/>
      <c r="D646" s="33"/>
      <c r="E646" s="33"/>
      <c r="F646" s="33"/>
      <c r="G646" s="33"/>
      <c r="H646" s="33"/>
      <c r="I646" s="33"/>
    </row>
    <row r="647" spans="1:9" ht="18" customHeight="1" x14ac:dyDescent="0.25">
      <c r="A647" s="20"/>
      <c r="B647" s="21" t="s">
        <v>10</v>
      </c>
      <c r="C647" s="20" t="s">
        <v>11</v>
      </c>
      <c r="D647" s="20" t="s">
        <v>12</v>
      </c>
      <c r="E647" s="68" t="s">
        <v>117</v>
      </c>
      <c r="F647" s="22" t="s">
        <v>13</v>
      </c>
      <c r="G647" s="21" t="s">
        <v>14</v>
      </c>
      <c r="H647" s="21" t="s">
        <v>15</v>
      </c>
      <c r="I647" s="21" t="s">
        <v>17</v>
      </c>
    </row>
    <row r="648" spans="1:9" ht="39" customHeight="1" x14ac:dyDescent="0.25">
      <c r="A648" s="23" t="s">
        <v>118</v>
      </c>
      <c r="B648" s="24" t="s">
        <v>504</v>
      </c>
      <c r="C648" s="23" t="s">
        <v>122</v>
      </c>
      <c r="D648" s="23" t="s">
        <v>505</v>
      </c>
      <c r="E648" s="69" t="s">
        <v>140</v>
      </c>
      <c r="F648" s="25" t="s">
        <v>124</v>
      </c>
      <c r="G648" s="26">
        <v>1</v>
      </c>
      <c r="H648" s="27">
        <v>45</v>
      </c>
      <c r="I648" s="27">
        <f>SUM(I649:I651)</f>
        <v>45</v>
      </c>
    </row>
    <row r="649" spans="1:9" ht="39" customHeight="1" thickBot="1" x14ac:dyDescent="0.3">
      <c r="A649" s="34" t="s">
        <v>129</v>
      </c>
      <c r="B649" s="35" t="s">
        <v>506</v>
      </c>
      <c r="C649" s="34" t="s">
        <v>122</v>
      </c>
      <c r="D649" s="34" t="s">
        <v>507</v>
      </c>
      <c r="E649" s="72" t="s">
        <v>343</v>
      </c>
      <c r="F649" s="36" t="s">
        <v>191</v>
      </c>
      <c r="G649" s="37">
        <v>6.6699999999999995E-5</v>
      </c>
      <c r="H649" s="38">
        <v>674785.74</v>
      </c>
      <c r="I649" s="32">
        <f>TRUNC(H649*G649,2)</f>
        <v>45</v>
      </c>
    </row>
    <row r="650" spans="1:9" ht="0.9" customHeight="1" thickTop="1" x14ac:dyDescent="0.25">
      <c r="A650" s="33"/>
      <c r="B650" s="33"/>
      <c r="C650" s="33"/>
      <c r="D650" s="33"/>
      <c r="E650" s="33"/>
      <c r="F650" s="33"/>
      <c r="G650" s="33"/>
      <c r="H650" s="33"/>
      <c r="I650" s="33"/>
    </row>
    <row r="651" spans="1:9" ht="18" customHeight="1" x14ac:dyDescent="0.25">
      <c r="A651" s="20"/>
      <c r="B651" s="21" t="s">
        <v>10</v>
      </c>
      <c r="C651" s="20" t="s">
        <v>11</v>
      </c>
      <c r="D651" s="20" t="s">
        <v>12</v>
      </c>
      <c r="E651" s="68" t="s">
        <v>117</v>
      </c>
      <c r="F651" s="22" t="s">
        <v>13</v>
      </c>
      <c r="G651" s="21" t="s">
        <v>14</v>
      </c>
      <c r="H651" s="21" t="s">
        <v>15</v>
      </c>
      <c r="I651" s="21" t="s">
        <v>17</v>
      </c>
    </row>
    <row r="652" spans="1:9" ht="51.9" customHeight="1" x14ac:dyDescent="0.25">
      <c r="A652" s="23" t="s">
        <v>118</v>
      </c>
      <c r="B652" s="24" t="s">
        <v>502</v>
      </c>
      <c r="C652" s="23" t="s">
        <v>122</v>
      </c>
      <c r="D652" s="23" t="s">
        <v>503</v>
      </c>
      <c r="E652" s="69" t="s">
        <v>140</v>
      </c>
      <c r="F652" s="25" t="s">
        <v>124</v>
      </c>
      <c r="G652" s="26">
        <v>1</v>
      </c>
      <c r="H652" s="27">
        <v>71.760000000000005</v>
      </c>
      <c r="I652" s="27">
        <f>SUM(I653:I655)</f>
        <v>71.760000000000005</v>
      </c>
    </row>
    <row r="653" spans="1:9" ht="26.1" customHeight="1" thickBot="1" x14ac:dyDescent="0.3">
      <c r="A653" s="34" t="s">
        <v>129</v>
      </c>
      <c r="B653" s="35" t="s">
        <v>346</v>
      </c>
      <c r="C653" s="34" t="s">
        <v>122</v>
      </c>
      <c r="D653" s="34" t="s">
        <v>347</v>
      </c>
      <c r="E653" s="72" t="s">
        <v>132</v>
      </c>
      <c r="F653" s="36" t="s">
        <v>184</v>
      </c>
      <c r="G653" s="37">
        <v>14.92</v>
      </c>
      <c r="H653" s="38">
        <v>4.8099999999999996</v>
      </c>
      <c r="I653" s="32">
        <f>TRUNC(H653*G653,2)</f>
        <v>71.760000000000005</v>
      </c>
    </row>
    <row r="654" spans="1:9" ht="0.9" customHeight="1" thickTop="1" x14ac:dyDescent="0.25">
      <c r="A654" s="33"/>
      <c r="B654" s="33"/>
      <c r="C654" s="33"/>
      <c r="D654" s="33"/>
      <c r="E654" s="33"/>
      <c r="F654" s="33"/>
      <c r="G654" s="33"/>
      <c r="H654" s="33"/>
      <c r="I654" s="33"/>
    </row>
    <row r="655" spans="1:9" ht="18" customHeight="1" x14ac:dyDescent="0.25">
      <c r="A655" s="20"/>
      <c r="B655" s="21" t="s">
        <v>10</v>
      </c>
      <c r="C655" s="20" t="s">
        <v>11</v>
      </c>
      <c r="D655" s="20" t="s">
        <v>12</v>
      </c>
      <c r="E655" s="68" t="s">
        <v>117</v>
      </c>
      <c r="F655" s="22" t="s">
        <v>13</v>
      </c>
      <c r="G655" s="21" t="s">
        <v>14</v>
      </c>
      <c r="H655" s="21" t="s">
        <v>15</v>
      </c>
      <c r="I655" s="21" t="s">
        <v>17</v>
      </c>
    </row>
    <row r="656" spans="1:9" ht="24" customHeight="1" x14ac:dyDescent="0.25">
      <c r="A656" s="23" t="s">
        <v>118</v>
      </c>
      <c r="B656" s="24" t="s">
        <v>272</v>
      </c>
      <c r="C656" s="23" t="s">
        <v>122</v>
      </c>
      <c r="D656" s="23" t="s">
        <v>273</v>
      </c>
      <c r="E656" s="69" t="s">
        <v>119</v>
      </c>
      <c r="F656" s="25" t="s">
        <v>124</v>
      </c>
      <c r="G656" s="26">
        <v>1</v>
      </c>
      <c r="H656" s="27">
        <v>28.82</v>
      </c>
      <c r="I656" s="27">
        <f>SUM(I657:I664)</f>
        <v>28.819999999999997</v>
      </c>
    </row>
    <row r="657" spans="1:9" ht="26.1" customHeight="1" x14ac:dyDescent="0.25">
      <c r="A657" s="28" t="s">
        <v>120</v>
      </c>
      <c r="B657" s="29" t="s">
        <v>400</v>
      </c>
      <c r="C657" s="28" t="s">
        <v>122</v>
      </c>
      <c r="D657" s="28" t="s">
        <v>401</v>
      </c>
      <c r="E657" s="70" t="s">
        <v>119</v>
      </c>
      <c r="F657" s="30" t="s">
        <v>124</v>
      </c>
      <c r="G657" s="31">
        <v>1</v>
      </c>
      <c r="H657" s="32">
        <f>I335</f>
        <v>0.22</v>
      </c>
      <c r="I657" s="32">
        <f t="shared" ref="I657:I664" si="82">TRUNC(H657*G657,2)</f>
        <v>0.22</v>
      </c>
    </row>
    <row r="658" spans="1:9" ht="26.1" customHeight="1" x14ac:dyDescent="0.25">
      <c r="A658" s="34" t="s">
        <v>129</v>
      </c>
      <c r="B658" s="35" t="s">
        <v>319</v>
      </c>
      <c r="C658" s="34" t="s">
        <v>122</v>
      </c>
      <c r="D658" s="34" t="s">
        <v>320</v>
      </c>
      <c r="E658" s="72" t="s">
        <v>132</v>
      </c>
      <c r="F658" s="36" t="s">
        <v>124</v>
      </c>
      <c r="G658" s="37">
        <v>1</v>
      </c>
      <c r="H658" s="38">
        <v>0.78</v>
      </c>
      <c r="I658" s="32">
        <f t="shared" si="82"/>
        <v>0.78</v>
      </c>
    </row>
    <row r="659" spans="1:9" ht="24" customHeight="1" x14ac:dyDescent="0.25">
      <c r="A659" s="34" t="s">
        <v>129</v>
      </c>
      <c r="B659" s="35" t="s">
        <v>402</v>
      </c>
      <c r="C659" s="34" t="s">
        <v>122</v>
      </c>
      <c r="D659" s="34" t="s">
        <v>403</v>
      </c>
      <c r="E659" s="72" t="s">
        <v>312</v>
      </c>
      <c r="F659" s="36" t="s">
        <v>124</v>
      </c>
      <c r="G659" s="37">
        <v>1</v>
      </c>
      <c r="H659" s="38">
        <v>19.55</v>
      </c>
      <c r="I659" s="32">
        <f t="shared" si="82"/>
        <v>19.55</v>
      </c>
    </row>
    <row r="660" spans="1:9" ht="26.1" customHeight="1" x14ac:dyDescent="0.25">
      <c r="A660" s="34" t="s">
        <v>129</v>
      </c>
      <c r="B660" s="35" t="s">
        <v>323</v>
      </c>
      <c r="C660" s="34" t="s">
        <v>122</v>
      </c>
      <c r="D660" s="34" t="s">
        <v>324</v>
      </c>
      <c r="E660" s="72" t="s">
        <v>132</v>
      </c>
      <c r="F660" s="36" t="s">
        <v>124</v>
      </c>
      <c r="G660" s="37">
        <v>1</v>
      </c>
      <c r="H660" s="38">
        <v>3.95</v>
      </c>
      <c r="I660" s="32">
        <f t="shared" si="82"/>
        <v>3.95</v>
      </c>
    </row>
    <row r="661" spans="1:9" ht="26.1" customHeight="1" x14ac:dyDescent="0.25">
      <c r="A661" s="34" t="s">
        <v>129</v>
      </c>
      <c r="B661" s="35" t="s">
        <v>321</v>
      </c>
      <c r="C661" s="34" t="s">
        <v>122</v>
      </c>
      <c r="D661" s="34" t="s">
        <v>322</v>
      </c>
      <c r="E661" s="72" t="s">
        <v>132</v>
      </c>
      <c r="F661" s="36" t="s">
        <v>124</v>
      </c>
      <c r="G661" s="37">
        <v>1</v>
      </c>
      <c r="H661" s="38">
        <v>1.31</v>
      </c>
      <c r="I661" s="32">
        <f t="shared" si="82"/>
        <v>1.31</v>
      </c>
    </row>
    <row r="662" spans="1:9" ht="26.1" customHeight="1" x14ac:dyDescent="0.25">
      <c r="A662" s="34" t="s">
        <v>129</v>
      </c>
      <c r="B662" s="35" t="s">
        <v>317</v>
      </c>
      <c r="C662" s="34" t="s">
        <v>122</v>
      </c>
      <c r="D662" s="34" t="s">
        <v>318</v>
      </c>
      <c r="E662" s="72" t="s">
        <v>132</v>
      </c>
      <c r="F662" s="36" t="s">
        <v>124</v>
      </c>
      <c r="G662" s="37">
        <v>1</v>
      </c>
      <c r="H662" s="38">
        <v>0.08</v>
      </c>
      <c r="I662" s="32">
        <f t="shared" si="82"/>
        <v>0.08</v>
      </c>
    </row>
    <row r="663" spans="1:9" ht="26.1" customHeight="1" x14ac:dyDescent="0.25">
      <c r="A663" s="34" t="s">
        <v>129</v>
      </c>
      <c r="B663" s="35" t="s">
        <v>313</v>
      </c>
      <c r="C663" s="34" t="s">
        <v>122</v>
      </c>
      <c r="D663" s="34" t="s">
        <v>314</v>
      </c>
      <c r="E663" s="72" t="s">
        <v>132</v>
      </c>
      <c r="F663" s="36" t="s">
        <v>124</v>
      </c>
      <c r="G663" s="37">
        <v>1</v>
      </c>
      <c r="H663" s="38">
        <v>1.5</v>
      </c>
      <c r="I663" s="32">
        <f t="shared" si="82"/>
        <v>1.5</v>
      </c>
    </row>
    <row r="664" spans="1:9" ht="26.1" customHeight="1" thickBot="1" x14ac:dyDescent="0.3">
      <c r="A664" s="34" t="s">
        <v>129</v>
      </c>
      <c r="B664" s="35" t="s">
        <v>315</v>
      </c>
      <c r="C664" s="34" t="s">
        <v>122</v>
      </c>
      <c r="D664" s="34" t="s">
        <v>316</v>
      </c>
      <c r="E664" s="72" t="s">
        <v>132</v>
      </c>
      <c r="F664" s="36" t="s">
        <v>124</v>
      </c>
      <c r="G664" s="37">
        <v>1</v>
      </c>
      <c r="H664" s="38">
        <v>1.43</v>
      </c>
      <c r="I664" s="32">
        <f t="shared" si="82"/>
        <v>1.43</v>
      </c>
    </row>
    <row r="665" spans="1:9" ht="0.9" customHeight="1" thickTop="1" x14ac:dyDescent="0.25">
      <c r="A665" s="33"/>
      <c r="B665" s="33"/>
      <c r="C665" s="33"/>
      <c r="D665" s="33"/>
      <c r="E665" s="33"/>
      <c r="F665" s="33"/>
      <c r="G665" s="33"/>
      <c r="H665" s="33"/>
      <c r="I665" s="33"/>
    </row>
    <row r="666" spans="1:9" ht="18" customHeight="1" x14ac:dyDescent="0.25">
      <c r="A666" s="20"/>
      <c r="B666" s="21" t="s">
        <v>10</v>
      </c>
      <c r="C666" s="20" t="s">
        <v>11</v>
      </c>
      <c r="D666" s="20" t="s">
        <v>12</v>
      </c>
      <c r="E666" s="68" t="s">
        <v>117</v>
      </c>
      <c r="F666" s="22" t="s">
        <v>13</v>
      </c>
      <c r="G666" s="21" t="s">
        <v>14</v>
      </c>
      <c r="H666" s="21" t="s">
        <v>15</v>
      </c>
      <c r="I666" s="21" t="s">
        <v>17</v>
      </c>
    </row>
    <row r="667" spans="1:9" ht="24" customHeight="1" x14ac:dyDescent="0.25">
      <c r="A667" s="23" t="s">
        <v>118</v>
      </c>
      <c r="B667" s="24" t="s">
        <v>136</v>
      </c>
      <c r="C667" s="23" t="s">
        <v>122</v>
      </c>
      <c r="D667" s="23" t="s">
        <v>137</v>
      </c>
      <c r="E667" s="69" t="s">
        <v>119</v>
      </c>
      <c r="F667" s="25" t="s">
        <v>124</v>
      </c>
      <c r="G667" s="26">
        <v>1</v>
      </c>
      <c r="H667" s="27">
        <v>22.21</v>
      </c>
      <c r="I667" s="27">
        <f>SUM(I668:I676)</f>
        <v>22.21</v>
      </c>
    </row>
    <row r="668" spans="1:9" ht="26.1" customHeight="1" x14ac:dyDescent="0.25">
      <c r="A668" s="28" t="s">
        <v>120</v>
      </c>
      <c r="B668" s="29" t="s">
        <v>404</v>
      </c>
      <c r="C668" s="28" t="s">
        <v>122</v>
      </c>
      <c r="D668" s="28" t="s">
        <v>405</v>
      </c>
      <c r="E668" s="70" t="s">
        <v>119</v>
      </c>
      <c r="F668" s="30" t="s">
        <v>124</v>
      </c>
      <c r="G668" s="31">
        <v>1</v>
      </c>
      <c r="H668" s="32">
        <f>I339</f>
        <v>0.27</v>
      </c>
      <c r="I668" s="32">
        <f t="shared" ref="I668:I675" si="83">TRUNC(H668*G668,2)</f>
        <v>0.27</v>
      </c>
    </row>
    <row r="669" spans="1:9" ht="26.1" customHeight="1" x14ac:dyDescent="0.25">
      <c r="A669" s="34" t="s">
        <v>129</v>
      </c>
      <c r="B669" s="35" t="s">
        <v>315</v>
      </c>
      <c r="C669" s="34" t="s">
        <v>122</v>
      </c>
      <c r="D669" s="34" t="s">
        <v>316</v>
      </c>
      <c r="E669" s="72" t="s">
        <v>132</v>
      </c>
      <c r="F669" s="36" t="s">
        <v>124</v>
      </c>
      <c r="G669" s="37">
        <v>1</v>
      </c>
      <c r="H669" s="38">
        <v>1.43</v>
      </c>
      <c r="I669" s="32">
        <f t="shared" si="83"/>
        <v>1.43</v>
      </c>
    </row>
    <row r="670" spans="1:9" ht="26.1" customHeight="1" x14ac:dyDescent="0.25">
      <c r="A670" s="34" t="s">
        <v>129</v>
      </c>
      <c r="B670" s="35" t="s">
        <v>508</v>
      </c>
      <c r="C670" s="34" t="s">
        <v>122</v>
      </c>
      <c r="D670" s="34" t="s">
        <v>509</v>
      </c>
      <c r="E670" s="72" t="s">
        <v>132</v>
      </c>
      <c r="F670" s="36" t="s">
        <v>124</v>
      </c>
      <c r="G670" s="37">
        <v>1</v>
      </c>
      <c r="H670" s="38">
        <v>1.39</v>
      </c>
      <c r="I670" s="32">
        <f t="shared" si="83"/>
        <v>1.39</v>
      </c>
    </row>
    <row r="671" spans="1:9" ht="26.1" customHeight="1" x14ac:dyDescent="0.25">
      <c r="A671" s="34" t="s">
        <v>129</v>
      </c>
      <c r="B671" s="35" t="s">
        <v>313</v>
      </c>
      <c r="C671" s="34" t="s">
        <v>122</v>
      </c>
      <c r="D671" s="34" t="s">
        <v>314</v>
      </c>
      <c r="E671" s="72" t="s">
        <v>132</v>
      </c>
      <c r="F671" s="36" t="s">
        <v>124</v>
      </c>
      <c r="G671" s="37">
        <v>1</v>
      </c>
      <c r="H671" s="38">
        <v>1.5</v>
      </c>
      <c r="I671" s="32">
        <f t="shared" si="83"/>
        <v>1.5</v>
      </c>
    </row>
    <row r="672" spans="1:9" ht="26.1" customHeight="1" x14ac:dyDescent="0.25">
      <c r="A672" s="34" t="s">
        <v>129</v>
      </c>
      <c r="B672" s="35" t="s">
        <v>317</v>
      </c>
      <c r="C672" s="34" t="s">
        <v>122</v>
      </c>
      <c r="D672" s="34" t="s">
        <v>318</v>
      </c>
      <c r="E672" s="72" t="s">
        <v>132</v>
      </c>
      <c r="F672" s="36" t="s">
        <v>124</v>
      </c>
      <c r="G672" s="37">
        <v>1</v>
      </c>
      <c r="H672" s="38">
        <v>0.08</v>
      </c>
      <c r="I672" s="32">
        <f t="shared" si="83"/>
        <v>0.08</v>
      </c>
    </row>
    <row r="673" spans="1:9" ht="26.1" customHeight="1" x14ac:dyDescent="0.25">
      <c r="A673" s="34" t="s">
        <v>129</v>
      </c>
      <c r="B673" s="35" t="s">
        <v>510</v>
      </c>
      <c r="C673" s="34" t="s">
        <v>122</v>
      </c>
      <c r="D673" s="34" t="s">
        <v>511</v>
      </c>
      <c r="E673" s="72" t="s">
        <v>132</v>
      </c>
      <c r="F673" s="36" t="s">
        <v>124</v>
      </c>
      <c r="G673" s="37">
        <v>1</v>
      </c>
      <c r="H673" s="38">
        <v>0.61</v>
      </c>
      <c r="I673" s="32">
        <f t="shared" si="83"/>
        <v>0.61</v>
      </c>
    </row>
    <row r="674" spans="1:9" ht="24" customHeight="1" x14ac:dyDescent="0.25">
      <c r="A674" s="34" t="s">
        <v>129</v>
      </c>
      <c r="B674" s="35" t="s">
        <v>406</v>
      </c>
      <c r="C674" s="34" t="s">
        <v>122</v>
      </c>
      <c r="D674" s="34" t="s">
        <v>407</v>
      </c>
      <c r="E674" s="72" t="s">
        <v>312</v>
      </c>
      <c r="F674" s="36" t="s">
        <v>124</v>
      </c>
      <c r="G674" s="37">
        <v>1</v>
      </c>
      <c r="H674" s="38">
        <v>12.98</v>
      </c>
      <c r="I674" s="32">
        <f t="shared" si="83"/>
        <v>12.98</v>
      </c>
    </row>
    <row r="675" spans="1:9" ht="26.1" customHeight="1" thickBot="1" x14ac:dyDescent="0.3">
      <c r="A675" s="34" t="s">
        <v>129</v>
      </c>
      <c r="B675" s="35" t="s">
        <v>323</v>
      </c>
      <c r="C675" s="34" t="s">
        <v>122</v>
      </c>
      <c r="D675" s="34" t="s">
        <v>324</v>
      </c>
      <c r="E675" s="72" t="s">
        <v>132</v>
      </c>
      <c r="F675" s="36" t="s">
        <v>124</v>
      </c>
      <c r="G675" s="37">
        <v>1</v>
      </c>
      <c r="H675" s="38">
        <v>3.95</v>
      </c>
      <c r="I675" s="32">
        <f t="shared" si="83"/>
        <v>3.95</v>
      </c>
    </row>
    <row r="676" spans="1:9" ht="0.9" customHeight="1" thickTop="1" x14ac:dyDescent="0.25">
      <c r="A676" s="33"/>
      <c r="B676" s="33"/>
      <c r="C676" s="33"/>
      <c r="D676" s="33"/>
      <c r="E676" s="33"/>
      <c r="F676" s="33"/>
      <c r="G676" s="33"/>
      <c r="H676" s="33"/>
      <c r="I676" s="33"/>
    </row>
    <row r="677" spans="1:9" ht="18" customHeight="1" x14ac:dyDescent="0.25">
      <c r="A677" s="20"/>
      <c r="B677" s="21" t="s">
        <v>10</v>
      </c>
      <c r="C677" s="20" t="s">
        <v>11</v>
      </c>
      <c r="D677" s="20" t="s">
        <v>12</v>
      </c>
      <c r="E677" s="68" t="s">
        <v>117</v>
      </c>
      <c r="F677" s="22" t="s">
        <v>13</v>
      </c>
      <c r="G677" s="21" t="s">
        <v>14</v>
      </c>
      <c r="H677" s="21" t="s">
        <v>15</v>
      </c>
      <c r="I677" s="21" t="s">
        <v>17</v>
      </c>
    </row>
    <row r="678" spans="1:9" ht="39" customHeight="1" x14ac:dyDescent="0.25">
      <c r="A678" s="23" t="s">
        <v>118</v>
      </c>
      <c r="B678" s="24" t="s">
        <v>160</v>
      </c>
      <c r="C678" s="23" t="s">
        <v>122</v>
      </c>
      <c r="D678" s="23" t="s">
        <v>161</v>
      </c>
      <c r="E678" s="69" t="s">
        <v>162</v>
      </c>
      <c r="F678" s="25" t="s">
        <v>163</v>
      </c>
      <c r="G678" s="26">
        <v>1</v>
      </c>
      <c r="H678" s="27">
        <v>1.63</v>
      </c>
      <c r="I678" s="27">
        <f>SUM(I679:I681)</f>
        <v>1.63</v>
      </c>
    </row>
    <row r="679" spans="1:9" ht="51.9" customHeight="1" x14ac:dyDescent="0.25">
      <c r="A679" s="28" t="s">
        <v>120</v>
      </c>
      <c r="B679" s="29" t="s">
        <v>335</v>
      </c>
      <c r="C679" s="28" t="s">
        <v>122</v>
      </c>
      <c r="D679" s="28" t="s">
        <v>336</v>
      </c>
      <c r="E679" s="70" t="s">
        <v>140</v>
      </c>
      <c r="F679" s="30" t="s">
        <v>144</v>
      </c>
      <c r="G679" s="31">
        <v>9.2999999999999992E-3</v>
      </c>
      <c r="H679" s="32">
        <f>I236</f>
        <v>152.61000000000001</v>
      </c>
      <c r="I679" s="32">
        <f t="shared" ref="I679:I680" si="84">TRUNC(H679*G679,2)</f>
        <v>1.41</v>
      </c>
    </row>
    <row r="680" spans="1:9" ht="51.9" customHeight="1" thickBot="1" x14ac:dyDescent="0.3">
      <c r="A680" s="28" t="s">
        <v>120</v>
      </c>
      <c r="B680" s="29" t="s">
        <v>325</v>
      </c>
      <c r="C680" s="28" t="s">
        <v>122</v>
      </c>
      <c r="D680" s="28" t="s">
        <v>326</v>
      </c>
      <c r="E680" s="70" t="s">
        <v>140</v>
      </c>
      <c r="F680" s="30" t="s">
        <v>141</v>
      </c>
      <c r="G680" s="31">
        <v>4.0000000000000001E-3</v>
      </c>
      <c r="H680" s="32">
        <f>I229</f>
        <v>55.370000000000005</v>
      </c>
      <c r="I680" s="32">
        <f t="shared" si="84"/>
        <v>0.22</v>
      </c>
    </row>
    <row r="681" spans="1:9" ht="0.9" customHeight="1" thickTop="1" x14ac:dyDescent="0.25">
      <c r="A681" s="33"/>
      <c r="B681" s="33"/>
      <c r="C681" s="33"/>
      <c r="D681" s="33"/>
      <c r="E681" s="33"/>
      <c r="F681" s="33"/>
      <c r="G681" s="33"/>
      <c r="H681" s="33"/>
      <c r="I681" s="33"/>
    </row>
    <row r="682" spans="1:9" ht="18" customHeight="1" x14ac:dyDescent="0.25">
      <c r="A682" s="20"/>
      <c r="B682" s="21" t="s">
        <v>10</v>
      </c>
      <c r="C682" s="20" t="s">
        <v>11</v>
      </c>
      <c r="D682" s="20" t="s">
        <v>12</v>
      </c>
      <c r="E682" s="68" t="s">
        <v>117</v>
      </c>
      <c r="F682" s="22" t="s">
        <v>13</v>
      </c>
      <c r="G682" s="21" t="s">
        <v>14</v>
      </c>
      <c r="H682" s="21" t="s">
        <v>15</v>
      </c>
      <c r="I682" s="21" t="s">
        <v>17</v>
      </c>
    </row>
    <row r="683" spans="1:9" ht="26.1" customHeight="1" x14ac:dyDescent="0.25">
      <c r="A683" s="23" t="s">
        <v>118</v>
      </c>
      <c r="B683" s="24" t="s">
        <v>226</v>
      </c>
      <c r="C683" s="23" t="s">
        <v>122</v>
      </c>
      <c r="D683" s="23" t="s">
        <v>227</v>
      </c>
      <c r="E683" s="69" t="s">
        <v>140</v>
      </c>
      <c r="F683" s="25" t="s">
        <v>141</v>
      </c>
      <c r="G683" s="26">
        <v>1</v>
      </c>
      <c r="H683" s="27">
        <v>37.590000000000003</v>
      </c>
      <c r="I683" s="27">
        <f>SUM(I684:I686)</f>
        <v>37.590000000000003</v>
      </c>
    </row>
    <row r="684" spans="1:9" ht="24" customHeight="1" x14ac:dyDescent="0.25">
      <c r="A684" s="28" t="s">
        <v>120</v>
      </c>
      <c r="B684" s="29" t="s">
        <v>512</v>
      </c>
      <c r="C684" s="28" t="s">
        <v>122</v>
      </c>
      <c r="D684" s="28" t="s">
        <v>513</v>
      </c>
      <c r="E684" s="70" t="s">
        <v>119</v>
      </c>
      <c r="F684" s="30" t="s">
        <v>124</v>
      </c>
      <c r="G684" s="31">
        <v>1</v>
      </c>
      <c r="H684" s="32">
        <f>VLOOKUP(B684,$B$688:$I$768,7,0)</f>
        <v>24.16</v>
      </c>
      <c r="I684" s="32">
        <f t="shared" ref="I684:I686" si="85">TRUNC(H684*G684,2)</f>
        <v>24.16</v>
      </c>
    </row>
    <row r="685" spans="1:9" ht="26.1" customHeight="1" x14ac:dyDescent="0.25">
      <c r="A685" s="28" t="s">
        <v>120</v>
      </c>
      <c r="B685" s="29" t="s">
        <v>514</v>
      </c>
      <c r="C685" s="28" t="s">
        <v>122</v>
      </c>
      <c r="D685" s="28" t="s">
        <v>515</v>
      </c>
      <c r="E685" s="70" t="s">
        <v>140</v>
      </c>
      <c r="F685" s="30" t="s">
        <v>124</v>
      </c>
      <c r="G685" s="31">
        <v>1</v>
      </c>
      <c r="H685" s="32">
        <f>VLOOKUP(B685,$B$688:$I$768,7,0)</f>
        <v>10.59</v>
      </c>
      <c r="I685" s="32">
        <f t="shared" si="85"/>
        <v>10.59</v>
      </c>
    </row>
    <row r="686" spans="1:9" ht="26.1" customHeight="1" thickBot="1" x14ac:dyDescent="0.3">
      <c r="A686" s="28" t="s">
        <v>120</v>
      </c>
      <c r="B686" s="29" t="s">
        <v>516</v>
      </c>
      <c r="C686" s="28" t="s">
        <v>122</v>
      </c>
      <c r="D686" s="28" t="s">
        <v>517</v>
      </c>
      <c r="E686" s="70" t="s">
        <v>140</v>
      </c>
      <c r="F686" s="30" t="s">
        <v>124</v>
      </c>
      <c r="G686" s="31">
        <v>1</v>
      </c>
      <c r="H686" s="32">
        <f>VLOOKUP(B686,$B$688:$I$768,7,0)</f>
        <v>2.84</v>
      </c>
      <c r="I686" s="32">
        <f t="shared" si="85"/>
        <v>2.84</v>
      </c>
    </row>
    <row r="687" spans="1:9" ht="0.9" customHeight="1" thickTop="1" x14ac:dyDescent="0.25">
      <c r="A687" s="33"/>
      <c r="B687" s="33"/>
      <c r="C687" s="33"/>
      <c r="D687" s="33"/>
      <c r="E687" s="33"/>
      <c r="F687" s="33"/>
      <c r="G687" s="33"/>
      <c r="H687" s="33"/>
      <c r="I687" s="33"/>
    </row>
    <row r="688" spans="1:9" ht="18" customHeight="1" x14ac:dyDescent="0.25">
      <c r="A688" s="20"/>
      <c r="B688" s="21" t="s">
        <v>10</v>
      </c>
      <c r="C688" s="20" t="s">
        <v>11</v>
      </c>
      <c r="D688" s="20" t="s">
        <v>12</v>
      </c>
      <c r="E688" s="68" t="s">
        <v>117</v>
      </c>
      <c r="F688" s="22" t="s">
        <v>13</v>
      </c>
      <c r="G688" s="21" t="s">
        <v>14</v>
      </c>
      <c r="H688" s="21" t="s">
        <v>15</v>
      </c>
      <c r="I688" s="21" t="s">
        <v>17</v>
      </c>
    </row>
    <row r="689" spans="1:9" ht="26.1" customHeight="1" x14ac:dyDescent="0.25">
      <c r="A689" s="23" t="s">
        <v>118</v>
      </c>
      <c r="B689" s="24" t="s">
        <v>220</v>
      </c>
      <c r="C689" s="23" t="s">
        <v>122</v>
      </c>
      <c r="D689" s="23" t="s">
        <v>221</v>
      </c>
      <c r="E689" s="69" t="s">
        <v>140</v>
      </c>
      <c r="F689" s="25" t="s">
        <v>144</v>
      </c>
      <c r="G689" s="26">
        <v>1</v>
      </c>
      <c r="H689" s="27">
        <v>103.33</v>
      </c>
      <c r="I689" s="27">
        <f>SUM(I690:I694)</f>
        <v>103.33</v>
      </c>
    </row>
    <row r="690" spans="1:9" ht="26.1" customHeight="1" x14ac:dyDescent="0.25">
      <c r="A690" s="28" t="s">
        <v>120</v>
      </c>
      <c r="B690" s="29" t="s">
        <v>516</v>
      </c>
      <c r="C690" s="28" t="s">
        <v>122</v>
      </c>
      <c r="D690" s="28" t="s">
        <v>517</v>
      </c>
      <c r="E690" s="70" t="s">
        <v>140</v>
      </c>
      <c r="F690" s="30" t="s">
        <v>124</v>
      </c>
      <c r="G690" s="31">
        <v>1</v>
      </c>
      <c r="H690" s="32">
        <f>VLOOKUP(B690,$B$695:$I$768,7,0)</f>
        <v>2.84</v>
      </c>
      <c r="I690" s="32">
        <f t="shared" ref="I690:I694" si="86">TRUNC(H690*G690,2)</f>
        <v>2.84</v>
      </c>
    </row>
    <row r="691" spans="1:9" ht="26.1" customHeight="1" x14ac:dyDescent="0.25">
      <c r="A691" s="28" t="s">
        <v>120</v>
      </c>
      <c r="B691" s="29" t="s">
        <v>514</v>
      </c>
      <c r="C691" s="28" t="s">
        <v>122</v>
      </c>
      <c r="D691" s="28" t="s">
        <v>515</v>
      </c>
      <c r="E691" s="70" t="s">
        <v>140</v>
      </c>
      <c r="F691" s="30" t="s">
        <v>124</v>
      </c>
      <c r="G691" s="31">
        <v>1</v>
      </c>
      <c r="H691" s="32">
        <f t="shared" ref="H691:H694" si="87">VLOOKUP(B691,$B$695:$I$768,7,0)</f>
        <v>10.59</v>
      </c>
      <c r="I691" s="32">
        <f t="shared" si="86"/>
        <v>10.59</v>
      </c>
    </row>
    <row r="692" spans="1:9" ht="24" customHeight="1" x14ac:dyDescent="0.25">
      <c r="A692" s="28" t="s">
        <v>120</v>
      </c>
      <c r="B692" s="29" t="s">
        <v>512</v>
      </c>
      <c r="C692" s="28" t="s">
        <v>122</v>
      </c>
      <c r="D692" s="28" t="s">
        <v>513</v>
      </c>
      <c r="E692" s="70" t="s">
        <v>119</v>
      </c>
      <c r="F692" s="30" t="s">
        <v>124</v>
      </c>
      <c r="G692" s="31">
        <v>1</v>
      </c>
      <c r="H692" s="32">
        <f t="shared" si="87"/>
        <v>24.16</v>
      </c>
      <c r="I692" s="32">
        <f t="shared" si="86"/>
        <v>24.16</v>
      </c>
    </row>
    <row r="693" spans="1:9" ht="26.1" customHeight="1" x14ac:dyDescent="0.25">
      <c r="A693" s="28" t="s">
        <v>120</v>
      </c>
      <c r="B693" s="29" t="s">
        <v>518</v>
      </c>
      <c r="C693" s="28" t="s">
        <v>122</v>
      </c>
      <c r="D693" s="28" t="s">
        <v>519</v>
      </c>
      <c r="E693" s="70" t="s">
        <v>140</v>
      </c>
      <c r="F693" s="30" t="s">
        <v>124</v>
      </c>
      <c r="G693" s="31">
        <v>1</v>
      </c>
      <c r="H693" s="32">
        <f t="shared" si="87"/>
        <v>11.58</v>
      </c>
      <c r="I693" s="32">
        <f t="shared" si="86"/>
        <v>11.58</v>
      </c>
    </row>
    <row r="694" spans="1:9" ht="39" customHeight="1" thickBot="1" x14ac:dyDescent="0.3">
      <c r="A694" s="28" t="s">
        <v>120</v>
      </c>
      <c r="B694" s="29" t="s">
        <v>520</v>
      </c>
      <c r="C694" s="28" t="s">
        <v>122</v>
      </c>
      <c r="D694" s="28" t="s">
        <v>521</v>
      </c>
      <c r="E694" s="70" t="s">
        <v>140</v>
      </c>
      <c r="F694" s="30" t="s">
        <v>124</v>
      </c>
      <c r="G694" s="31">
        <v>1</v>
      </c>
      <c r="H694" s="32">
        <f t="shared" si="87"/>
        <v>54.16</v>
      </c>
      <c r="I694" s="32">
        <f t="shared" si="86"/>
        <v>54.16</v>
      </c>
    </row>
    <row r="695" spans="1:9" ht="0.9" customHeight="1" thickTop="1" x14ac:dyDescent="0.25">
      <c r="A695" s="33"/>
      <c r="B695" s="33"/>
      <c r="C695" s="33"/>
      <c r="D695" s="33"/>
      <c r="E695" s="33"/>
      <c r="F695" s="33"/>
      <c r="G695" s="33"/>
      <c r="H695" s="33"/>
      <c r="I695" s="33"/>
    </row>
    <row r="696" spans="1:9" ht="18" customHeight="1" x14ac:dyDescent="0.25">
      <c r="A696" s="20"/>
      <c r="B696" s="21" t="s">
        <v>10</v>
      </c>
      <c r="C696" s="20" t="s">
        <v>11</v>
      </c>
      <c r="D696" s="20" t="s">
        <v>12</v>
      </c>
      <c r="E696" s="68" t="s">
        <v>117</v>
      </c>
      <c r="F696" s="22" t="s">
        <v>13</v>
      </c>
      <c r="G696" s="21" t="s">
        <v>14</v>
      </c>
      <c r="H696" s="21" t="s">
        <v>15</v>
      </c>
      <c r="I696" s="21" t="s">
        <v>17</v>
      </c>
    </row>
    <row r="697" spans="1:9" ht="26.1" customHeight="1" x14ac:dyDescent="0.25">
      <c r="A697" s="23" t="s">
        <v>118</v>
      </c>
      <c r="B697" s="24" t="s">
        <v>514</v>
      </c>
      <c r="C697" s="23" t="s">
        <v>122</v>
      </c>
      <c r="D697" s="23" t="s">
        <v>515</v>
      </c>
      <c r="E697" s="69" t="s">
        <v>140</v>
      </c>
      <c r="F697" s="25" t="s">
        <v>124</v>
      </c>
      <c r="G697" s="26">
        <v>1</v>
      </c>
      <c r="H697" s="27">
        <v>10.59</v>
      </c>
      <c r="I697" s="27">
        <f>SUM(I698:I700)</f>
        <v>10.59</v>
      </c>
    </row>
    <row r="698" spans="1:9" ht="26.1" customHeight="1" thickBot="1" x14ac:dyDescent="0.3">
      <c r="A698" s="34" t="s">
        <v>129</v>
      </c>
      <c r="B698" s="35" t="s">
        <v>522</v>
      </c>
      <c r="C698" s="34" t="s">
        <v>122</v>
      </c>
      <c r="D698" s="34" t="s">
        <v>523</v>
      </c>
      <c r="E698" s="72" t="s">
        <v>343</v>
      </c>
      <c r="F698" s="36" t="s">
        <v>191</v>
      </c>
      <c r="G698" s="37">
        <v>5.3300000000000001E-5</v>
      </c>
      <c r="H698" s="38">
        <v>198750</v>
      </c>
      <c r="I698" s="32">
        <f>TRUNC(H698*G698,2)</f>
        <v>10.59</v>
      </c>
    </row>
    <row r="699" spans="1:9" ht="0.9" customHeight="1" thickTop="1" x14ac:dyDescent="0.25">
      <c r="A699" s="33"/>
      <c r="B699" s="33"/>
      <c r="C699" s="33"/>
      <c r="D699" s="33"/>
      <c r="E699" s="33"/>
      <c r="F699" s="33"/>
      <c r="G699" s="33"/>
      <c r="H699" s="33"/>
      <c r="I699" s="33"/>
    </row>
    <row r="700" spans="1:9" ht="18" customHeight="1" x14ac:dyDescent="0.25">
      <c r="A700" s="20"/>
      <c r="B700" s="21" t="s">
        <v>10</v>
      </c>
      <c r="C700" s="20" t="s">
        <v>11</v>
      </c>
      <c r="D700" s="20" t="s">
        <v>12</v>
      </c>
      <c r="E700" s="68" t="s">
        <v>117</v>
      </c>
      <c r="F700" s="22" t="s">
        <v>13</v>
      </c>
      <c r="G700" s="21" t="s">
        <v>14</v>
      </c>
      <c r="H700" s="21" t="s">
        <v>15</v>
      </c>
      <c r="I700" s="21" t="s">
        <v>17</v>
      </c>
    </row>
    <row r="701" spans="1:9" ht="26.1" customHeight="1" x14ac:dyDescent="0.25">
      <c r="A701" s="23" t="s">
        <v>118</v>
      </c>
      <c r="B701" s="24" t="s">
        <v>516</v>
      </c>
      <c r="C701" s="23" t="s">
        <v>122</v>
      </c>
      <c r="D701" s="23" t="s">
        <v>517</v>
      </c>
      <c r="E701" s="69" t="s">
        <v>140</v>
      </c>
      <c r="F701" s="25" t="s">
        <v>124</v>
      </c>
      <c r="G701" s="26">
        <v>1</v>
      </c>
      <c r="H701" s="27">
        <v>2.84</v>
      </c>
      <c r="I701" s="27">
        <f>SUM(I702:I704)</f>
        <v>2.84</v>
      </c>
    </row>
    <row r="702" spans="1:9" ht="26.1" customHeight="1" thickBot="1" x14ac:dyDescent="0.3">
      <c r="A702" s="34" t="s">
        <v>129</v>
      </c>
      <c r="B702" s="35" t="s">
        <v>522</v>
      </c>
      <c r="C702" s="34" t="s">
        <v>122</v>
      </c>
      <c r="D702" s="34" t="s">
        <v>523</v>
      </c>
      <c r="E702" s="72" t="s">
        <v>343</v>
      </c>
      <c r="F702" s="36" t="s">
        <v>191</v>
      </c>
      <c r="G702" s="37">
        <v>1.43E-5</v>
      </c>
      <c r="H702" s="38">
        <v>198750</v>
      </c>
      <c r="I702" s="32">
        <f>TRUNC(H702*G702,2)</f>
        <v>2.84</v>
      </c>
    </row>
    <row r="703" spans="1:9" ht="0.9" customHeight="1" thickTop="1" x14ac:dyDescent="0.25">
      <c r="A703" s="33"/>
      <c r="B703" s="33"/>
      <c r="C703" s="33"/>
      <c r="D703" s="33"/>
      <c r="E703" s="33"/>
      <c r="F703" s="33"/>
      <c r="G703" s="33"/>
      <c r="H703" s="33"/>
      <c r="I703" s="33"/>
    </row>
    <row r="704" spans="1:9" ht="18" customHeight="1" x14ac:dyDescent="0.25">
      <c r="A704" s="20"/>
      <c r="B704" s="21" t="s">
        <v>10</v>
      </c>
      <c r="C704" s="20" t="s">
        <v>11</v>
      </c>
      <c r="D704" s="20" t="s">
        <v>12</v>
      </c>
      <c r="E704" s="68" t="s">
        <v>117</v>
      </c>
      <c r="F704" s="22" t="s">
        <v>13</v>
      </c>
      <c r="G704" s="21" t="s">
        <v>14</v>
      </c>
      <c r="H704" s="21" t="s">
        <v>15</v>
      </c>
      <c r="I704" s="21" t="s">
        <v>17</v>
      </c>
    </row>
    <row r="705" spans="1:9" ht="26.1" customHeight="1" x14ac:dyDescent="0.25">
      <c r="A705" s="23" t="s">
        <v>118</v>
      </c>
      <c r="B705" s="24" t="s">
        <v>518</v>
      </c>
      <c r="C705" s="23" t="s">
        <v>122</v>
      </c>
      <c r="D705" s="23" t="s">
        <v>519</v>
      </c>
      <c r="E705" s="69" t="s">
        <v>140</v>
      </c>
      <c r="F705" s="25" t="s">
        <v>124</v>
      </c>
      <c r="G705" s="26">
        <v>1</v>
      </c>
      <c r="H705" s="27">
        <v>11.58</v>
      </c>
      <c r="I705" s="27">
        <f>SUM(I706:I708)</f>
        <v>11.58</v>
      </c>
    </row>
    <row r="706" spans="1:9" ht="26.1" customHeight="1" thickBot="1" x14ac:dyDescent="0.3">
      <c r="A706" s="34" t="s">
        <v>129</v>
      </c>
      <c r="B706" s="35" t="s">
        <v>522</v>
      </c>
      <c r="C706" s="34" t="s">
        <v>122</v>
      </c>
      <c r="D706" s="34" t="s">
        <v>523</v>
      </c>
      <c r="E706" s="72" t="s">
        <v>343</v>
      </c>
      <c r="F706" s="36" t="s">
        <v>191</v>
      </c>
      <c r="G706" s="37">
        <v>5.8300000000000001E-5</v>
      </c>
      <c r="H706" s="38">
        <v>198750</v>
      </c>
      <c r="I706" s="32">
        <f>TRUNC(H706*G706,2)</f>
        <v>11.58</v>
      </c>
    </row>
    <row r="707" spans="1:9" ht="0.9" customHeight="1" thickTop="1" x14ac:dyDescent="0.25">
      <c r="A707" s="33"/>
      <c r="B707" s="33"/>
      <c r="C707" s="33"/>
      <c r="D707" s="33"/>
      <c r="E707" s="33"/>
      <c r="F707" s="33"/>
      <c r="G707" s="33"/>
      <c r="H707" s="33"/>
      <c r="I707" s="33"/>
    </row>
    <row r="708" spans="1:9" ht="18" customHeight="1" x14ac:dyDescent="0.25">
      <c r="A708" s="20"/>
      <c r="B708" s="21" t="s">
        <v>10</v>
      </c>
      <c r="C708" s="20" t="s">
        <v>11</v>
      </c>
      <c r="D708" s="20" t="s">
        <v>12</v>
      </c>
      <c r="E708" s="68" t="s">
        <v>117</v>
      </c>
      <c r="F708" s="22" t="s">
        <v>13</v>
      </c>
      <c r="G708" s="21" t="s">
        <v>14</v>
      </c>
      <c r="H708" s="21" t="s">
        <v>15</v>
      </c>
      <c r="I708" s="21" t="s">
        <v>17</v>
      </c>
    </row>
    <row r="709" spans="1:9" ht="39" customHeight="1" x14ac:dyDescent="0.25">
      <c r="A709" s="23" t="s">
        <v>118</v>
      </c>
      <c r="B709" s="24" t="s">
        <v>520</v>
      </c>
      <c r="C709" s="23" t="s">
        <v>122</v>
      </c>
      <c r="D709" s="23" t="s">
        <v>521</v>
      </c>
      <c r="E709" s="69" t="s">
        <v>140</v>
      </c>
      <c r="F709" s="25" t="s">
        <v>124</v>
      </c>
      <c r="G709" s="26">
        <v>1</v>
      </c>
      <c r="H709" s="27">
        <v>54.16</v>
      </c>
      <c r="I709" s="27">
        <f>SUM(I710:I712)</f>
        <v>54.16</v>
      </c>
    </row>
    <row r="710" spans="1:9" ht="26.1" customHeight="1" thickBot="1" x14ac:dyDescent="0.3">
      <c r="A710" s="34" t="s">
        <v>129</v>
      </c>
      <c r="B710" s="35" t="s">
        <v>346</v>
      </c>
      <c r="C710" s="34" t="s">
        <v>122</v>
      </c>
      <c r="D710" s="34" t="s">
        <v>347</v>
      </c>
      <c r="E710" s="72" t="s">
        <v>132</v>
      </c>
      <c r="F710" s="36" t="s">
        <v>184</v>
      </c>
      <c r="G710" s="37">
        <v>11.26</v>
      </c>
      <c r="H710" s="38">
        <v>4.8099999999999996</v>
      </c>
      <c r="I710" s="32">
        <f>TRUNC(H710*G710,2)</f>
        <v>54.16</v>
      </c>
    </row>
    <row r="711" spans="1:9" ht="0.9" customHeight="1" thickTop="1" x14ac:dyDescent="0.25">
      <c r="A711" s="33"/>
      <c r="B711" s="33"/>
      <c r="C711" s="33"/>
      <c r="D711" s="33"/>
      <c r="E711" s="33"/>
      <c r="F711" s="33"/>
      <c r="G711" s="33"/>
      <c r="H711" s="33"/>
      <c r="I711" s="33"/>
    </row>
    <row r="712" spans="1:9" ht="18" customHeight="1" x14ac:dyDescent="0.25">
      <c r="A712" s="20"/>
      <c r="B712" s="21" t="s">
        <v>10</v>
      </c>
      <c r="C712" s="20" t="s">
        <v>11</v>
      </c>
      <c r="D712" s="20" t="s">
        <v>12</v>
      </c>
      <c r="E712" s="68" t="s">
        <v>117</v>
      </c>
      <c r="F712" s="22" t="s">
        <v>13</v>
      </c>
      <c r="G712" s="21" t="s">
        <v>14</v>
      </c>
      <c r="H712" s="21" t="s">
        <v>15</v>
      </c>
      <c r="I712" s="21" t="s">
        <v>17</v>
      </c>
    </row>
    <row r="713" spans="1:9" ht="24" customHeight="1" x14ac:dyDescent="0.25">
      <c r="A713" s="23" t="s">
        <v>118</v>
      </c>
      <c r="B713" s="24" t="s">
        <v>512</v>
      </c>
      <c r="C713" s="23" t="s">
        <v>122</v>
      </c>
      <c r="D713" s="23" t="s">
        <v>513</v>
      </c>
      <c r="E713" s="69" t="s">
        <v>119</v>
      </c>
      <c r="F713" s="25" t="s">
        <v>124</v>
      </c>
      <c r="G713" s="26">
        <v>1</v>
      </c>
      <c r="H713" s="27">
        <v>24.16</v>
      </c>
      <c r="I713" s="27">
        <f>SUM(I714:I722)</f>
        <v>24.16</v>
      </c>
    </row>
    <row r="714" spans="1:9" ht="26.1" customHeight="1" x14ac:dyDescent="0.25">
      <c r="A714" s="28" t="s">
        <v>120</v>
      </c>
      <c r="B714" s="29" t="s">
        <v>408</v>
      </c>
      <c r="C714" s="28" t="s">
        <v>122</v>
      </c>
      <c r="D714" s="28" t="s">
        <v>409</v>
      </c>
      <c r="E714" s="70" t="s">
        <v>119</v>
      </c>
      <c r="F714" s="30" t="s">
        <v>124</v>
      </c>
      <c r="G714" s="31">
        <v>1</v>
      </c>
      <c r="H714" s="32">
        <f>I343</f>
        <v>0.18</v>
      </c>
      <c r="I714" s="32">
        <f t="shared" ref="I714:I721" si="88">TRUNC(H714*G714,2)</f>
        <v>0.18</v>
      </c>
    </row>
    <row r="715" spans="1:9" ht="26.1" customHeight="1" x14ac:dyDescent="0.25">
      <c r="A715" s="34" t="s">
        <v>129</v>
      </c>
      <c r="B715" s="35" t="s">
        <v>315</v>
      </c>
      <c r="C715" s="34" t="s">
        <v>122</v>
      </c>
      <c r="D715" s="34" t="s">
        <v>316</v>
      </c>
      <c r="E715" s="72" t="s">
        <v>132</v>
      </c>
      <c r="F715" s="36" t="s">
        <v>124</v>
      </c>
      <c r="G715" s="37">
        <v>1</v>
      </c>
      <c r="H715" s="38">
        <v>1.43</v>
      </c>
      <c r="I715" s="32">
        <f t="shared" si="88"/>
        <v>1.43</v>
      </c>
    </row>
    <row r="716" spans="1:9" ht="26.1" customHeight="1" x14ac:dyDescent="0.25">
      <c r="A716" s="34" t="s">
        <v>129</v>
      </c>
      <c r="B716" s="35" t="s">
        <v>410</v>
      </c>
      <c r="C716" s="34" t="s">
        <v>122</v>
      </c>
      <c r="D716" s="34" t="s">
        <v>411</v>
      </c>
      <c r="E716" s="72" t="s">
        <v>312</v>
      </c>
      <c r="F716" s="36" t="s">
        <v>124</v>
      </c>
      <c r="G716" s="37">
        <v>1</v>
      </c>
      <c r="H716" s="38">
        <v>16.12</v>
      </c>
      <c r="I716" s="32">
        <f t="shared" si="88"/>
        <v>16.12</v>
      </c>
    </row>
    <row r="717" spans="1:9" ht="26.1" customHeight="1" x14ac:dyDescent="0.25">
      <c r="A717" s="34" t="s">
        <v>129</v>
      </c>
      <c r="B717" s="35" t="s">
        <v>323</v>
      </c>
      <c r="C717" s="34" t="s">
        <v>122</v>
      </c>
      <c r="D717" s="34" t="s">
        <v>324</v>
      </c>
      <c r="E717" s="72" t="s">
        <v>132</v>
      </c>
      <c r="F717" s="36" t="s">
        <v>124</v>
      </c>
      <c r="G717" s="37">
        <v>1</v>
      </c>
      <c r="H717" s="38">
        <v>3.95</v>
      </c>
      <c r="I717" s="32">
        <f t="shared" si="88"/>
        <v>3.95</v>
      </c>
    </row>
    <row r="718" spans="1:9" ht="26.1" customHeight="1" x14ac:dyDescent="0.25">
      <c r="A718" s="34" t="s">
        <v>129</v>
      </c>
      <c r="B718" s="35" t="s">
        <v>313</v>
      </c>
      <c r="C718" s="34" t="s">
        <v>122</v>
      </c>
      <c r="D718" s="34" t="s">
        <v>314</v>
      </c>
      <c r="E718" s="72" t="s">
        <v>132</v>
      </c>
      <c r="F718" s="36" t="s">
        <v>124</v>
      </c>
      <c r="G718" s="37">
        <v>1</v>
      </c>
      <c r="H718" s="38">
        <v>1.5</v>
      </c>
      <c r="I718" s="32">
        <f t="shared" si="88"/>
        <v>1.5</v>
      </c>
    </row>
    <row r="719" spans="1:9" ht="26.1" customHeight="1" x14ac:dyDescent="0.25">
      <c r="A719" s="34" t="s">
        <v>129</v>
      </c>
      <c r="B719" s="35" t="s">
        <v>464</v>
      </c>
      <c r="C719" s="34" t="s">
        <v>122</v>
      </c>
      <c r="D719" s="34" t="s">
        <v>465</v>
      </c>
      <c r="E719" s="72" t="s">
        <v>132</v>
      </c>
      <c r="F719" s="36" t="s">
        <v>124</v>
      </c>
      <c r="G719" s="37">
        <v>1</v>
      </c>
      <c r="H719" s="38">
        <v>0.89</v>
      </c>
      <c r="I719" s="32">
        <f t="shared" si="88"/>
        <v>0.89</v>
      </c>
    </row>
    <row r="720" spans="1:9" ht="26.1" customHeight="1" x14ac:dyDescent="0.25">
      <c r="A720" s="34" t="s">
        <v>129</v>
      </c>
      <c r="B720" s="35" t="s">
        <v>317</v>
      </c>
      <c r="C720" s="34" t="s">
        <v>122</v>
      </c>
      <c r="D720" s="34" t="s">
        <v>318</v>
      </c>
      <c r="E720" s="72" t="s">
        <v>132</v>
      </c>
      <c r="F720" s="36" t="s">
        <v>124</v>
      </c>
      <c r="G720" s="37">
        <v>1</v>
      </c>
      <c r="H720" s="38">
        <v>0.08</v>
      </c>
      <c r="I720" s="32">
        <f t="shared" si="88"/>
        <v>0.08</v>
      </c>
    </row>
    <row r="721" spans="1:9" ht="26.1" customHeight="1" thickBot="1" x14ac:dyDescent="0.3">
      <c r="A721" s="34" t="s">
        <v>129</v>
      </c>
      <c r="B721" s="35" t="s">
        <v>466</v>
      </c>
      <c r="C721" s="34" t="s">
        <v>122</v>
      </c>
      <c r="D721" s="34" t="s">
        <v>467</v>
      </c>
      <c r="E721" s="72" t="s">
        <v>132</v>
      </c>
      <c r="F721" s="36" t="s">
        <v>124</v>
      </c>
      <c r="G721" s="37">
        <v>1</v>
      </c>
      <c r="H721" s="38">
        <v>0.01</v>
      </c>
      <c r="I721" s="32">
        <f t="shared" si="88"/>
        <v>0.01</v>
      </c>
    </row>
    <row r="722" spans="1:9" ht="0.9" customHeight="1" thickTop="1" x14ac:dyDescent="0.25">
      <c r="A722" s="33"/>
      <c r="B722" s="33"/>
      <c r="C722" s="33"/>
      <c r="D722" s="33"/>
      <c r="E722" s="33"/>
      <c r="F722" s="33"/>
      <c r="G722" s="33"/>
      <c r="H722" s="33"/>
      <c r="I722" s="33"/>
    </row>
    <row r="723" spans="1:9" ht="18" customHeight="1" x14ac:dyDescent="0.25">
      <c r="A723" s="20"/>
      <c r="B723" s="21" t="s">
        <v>10</v>
      </c>
      <c r="C723" s="20" t="s">
        <v>11</v>
      </c>
      <c r="D723" s="20" t="s">
        <v>12</v>
      </c>
      <c r="E723" s="68" t="s">
        <v>117</v>
      </c>
      <c r="F723" s="22" t="s">
        <v>13</v>
      </c>
      <c r="G723" s="21" t="s">
        <v>14</v>
      </c>
      <c r="H723" s="21" t="s">
        <v>15</v>
      </c>
      <c r="I723" s="21" t="s">
        <v>17</v>
      </c>
    </row>
    <row r="724" spans="1:9" ht="39" customHeight="1" x14ac:dyDescent="0.25">
      <c r="A724" s="23" t="s">
        <v>118</v>
      </c>
      <c r="B724" s="24" t="s">
        <v>228</v>
      </c>
      <c r="C724" s="23" t="s">
        <v>122</v>
      </c>
      <c r="D724" s="23" t="s">
        <v>229</v>
      </c>
      <c r="E724" s="69" t="s">
        <v>140</v>
      </c>
      <c r="F724" s="25" t="s">
        <v>141</v>
      </c>
      <c r="G724" s="26">
        <v>1</v>
      </c>
      <c r="H724" s="27">
        <v>3.64</v>
      </c>
      <c r="I724" s="27">
        <f>SUM(I725:I727)</f>
        <v>3.6399999999999997</v>
      </c>
    </row>
    <row r="725" spans="1:9" ht="39" customHeight="1" x14ac:dyDescent="0.25">
      <c r="A725" s="28" t="s">
        <v>120</v>
      </c>
      <c r="B725" s="29" t="s">
        <v>524</v>
      </c>
      <c r="C725" s="28" t="s">
        <v>122</v>
      </c>
      <c r="D725" s="28" t="s">
        <v>525</v>
      </c>
      <c r="E725" s="70" t="s">
        <v>140</v>
      </c>
      <c r="F725" s="30" t="s">
        <v>124</v>
      </c>
      <c r="G725" s="31">
        <v>1</v>
      </c>
      <c r="H725" s="32">
        <f>VLOOKUP(B725,$B$729:$I$768,7,0)</f>
        <v>0.76</v>
      </c>
      <c r="I725" s="32">
        <f t="shared" ref="I725:I726" si="89">TRUNC(H725*G725,2)</f>
        <v>0.76</v>
      </c>
    </row>
    <row r="726" spans="1:9" ht="39" customHeight="1" thickBot="1" x14ac:dyDescent="0.3">
      <c r="A726" s="28" t="s">
        <v>120</v>
      </c>
      <c r="B726" s="29" t="s">
        <v>526</v>
      </c>
      <c r="C726" s="28" t="s">
        <v>122</v>
      </c>
      <c r="D726" s="28" t="s">
        <v>527</v>
      </c>
      <c r="E726" s="70" t="s">
        <v>140</v>
      </c>
      <c r="F726" s="30" t="s">
        <v>124</v>
      </c>
      <c r="G726" s="31">
        <v>1</v>
      </c>
      <c r="H726" s="32">
        <f>VLOOKUP(B726,$B$729:$I$768,7,0)</f>
        <v>2.88</v>
      </c>
      <c r="I726" s="32">
        <f t="shared" si="89"/>
        <v>2.88</v>
      </c>
    </row>
    <row r="727" spans="1:9" ht="0.9" customHeight="1" thickTop="1" x14ac:dyDescent="0.25">
      <c r="A727" s="33"/>
      <c r="B727" s="33"/>
      <c r="C727" s="33"/>
      <c r="D727" s="33"/>
      <c r="E727" s="33"/>
      <c r="F727" s="33"/>
      <c r="G727" s="33"/>
      <c r="H727" s="33"/>
      <c r="I727" s="33"/>
    </row>
    <row r="728" spans="1:9" ht="18" customHeight="1" x14ac:dyDescent="0.25">
      <c r="A728" s="20"/>
      <c r="B728" s="21" t="s">
        <v>10</v>
      </c>
      <c r="C728" s="20" t="s">
        <v>11</v>
      </c>
      <c r="D728" s="20" t="s">
        <v>12</v>
      </c>
      <c r="E728" s="68" t="s">
        <v>117</v>
      </c>
      <c r="F728" s="22" t="s">
        <v>13</v>
      </c>
      <c r="G728" s="21" t="s">
        <v>14</v>
      </c>
      <c r="H728" s="21" t="s">
        <v>15</v>
      </c>
      <c r="I728" s="21" t="s">
        <v>17</v>
      </c>
    </row>
    <row r="729" spans="1:9" ht="39" customHeight="1" x14ac:dyDescent="0.25">
      <c r="A729" s="23" t="s">
        <v>118</v>
      </c>
      <c r="B729" s="24" t="s">
        <v>218</v>
      </c>
      <c r="C729" s="23" t="s">
        <v>122</v>
      </c>
      <c r="D729" s="23" t="s">
        <v>219</v>
      </c>
      <c r="E729" s="69" t="s">
        <v>140</v>
      </c>
      <c r="F729" s="25" t="s">
        <v>144</v>
      </c>
      <c r="G729" s="26">
        <v>1</v>
      </c>
      <c r="H729" s="27">
        <v>7.24</v>
      </c>
      <c r="I729" s="27">
        <f>SUM(I730:I732)</f>
        <v>7.24</v>
      </c>
    </row>
    <row r="730" spans="1:9" ht="39" customHeight="1" x14ac:dyDescent="0.25">
      <c r="A730" s="28" t="s">
        <v>120</v>
      </c>
      <c r="B730" s="29" t="s">
        <v>528</v>
      </c>
      <c r="C730" s="28" t="s">
        <v>122</v>
      </c>
      <c r="D730" s="28" t="s">
        <v>529</v>
      </c>
      <c r="E730" s="70" t="s">
        <v>140</v>
      </c>
      <c r="F730" s="30" t="s">
        <v>124</v>
      </c>
      <c r="G730" s="31">
        <v>1</v>
      </c>
      <c r="H730" s="32">
        <f>VLOOKUP(B730,$B$733:$I$768,7,0)</f>
        <v>3.6</v>
      </c>
      <c r="I730" s="32">
        <f t="shared" ref="I730:I732" si="90">TRUNC(H730*G730,2)</f>
        <v>3.6</v>
      </c>
    </row>
    <row r="731" spans="1:9" ht="39" customHeight="1" x14ac:dyDescent="0.25">
      <c r="A731" s="28" t="s">
        <v>120</v>
      </c>
      <c r="B731" s="29" t="s">
        <v>526</v>
      </c>
      <c r="C731" s="28" t="s">
        <v>122</v>
      </c>
      <c r="D731" s="28" t="s">
        <v>527</v>
      </c>
      <c r="E731" s="70" t="s">
        <v>140</v>
      </c>
      <c r="F731" s="30" t="s">
        <v>124</v>
      </c>
      <c r="G731" s="31">
        <v>1</v>
      </c>
      <c r="H731" s="32">
        <f t="shared" ref="H731:H732" si="91">VLOOKUP(B731,$B$733:$I$768,7,0)</f>
        <v>2.88</v>
      </c>
      <c r="I731" s="32">
        <f t="shared" si="90"/>
        <v>2.88</v>
      </c>
    </row>
    <row r="732" spans="1:9" ht="39" customHeight="1" thickBot="1" x14ac:dyDescent="0.3">
      <c r="A732" s="28" t="s">
        <v>120</v>
      </c>
      <c r="B732" s="29" t="s">
        <v>524</v>
      </c>
      <c r="C732" s="28" t="s">
        <v>122</v>
      </c>
      <c r="D732" s="28" t="s">
        <v>525</v>
      </c>
      <c r="E732" s="70" t="s">
        <v>140</v>
      </c>
      <c r="F732" s="30" t="s">
        <v>124</v>
      </c>
      <c r="G732" s="31">
        <v>1</v>
      </c>
      <c r="H732" s="32">
        <f t="shared" si="91"/>
        <v>0.76</v>
      </c>
      <c r="I732" s="32">
        <f t="shared" si="90"/>
        <v>0.76</v>
      </c>
    </row>
    <row r="733" spans="1:9" ht="0.9" customHeight="1" thickTop="1" x14ac:dyDescent="0.25">
      <c r="A733" s="33"/>
      <c r="B733" s="33"/>
      <c r="C733" s="33"/>
      <c r="D733" s="33"/>
      <c r="E733" s="33"/>
      <c r="F733" s="33"/>
      <c r="G733" s="33"/>
      <c r="H733" s="33"/>
      <c r="I733" s="33"/>
    </row>
    <row r="734" spans="1:9" ht="18" customHeight="1" x14ac:dyDescent="0.25">
      <c r="A734" s="20"/>
      <c r="B734" s="21" t="s">
        <v>10</v>
      </c>
      <c r="C734" s="20" t="s">
        <v>11</v>
      </c>
      <c r="D734" s="20" t="s">
        <v>12</v>
      </c>
      <c r="E734" s="68" t="s">
        <v>117</v>
      </c>
      <c r="F734" s="22" t="s">
        <v>13</v>
      </c>
      <c r="G734" s="21" t="s">
        <v>14</v>
      </c>
      <c r="H734" s="21" t="s">
        <v>15</v>
      </c>
      <c r="I734" s="21" t="s">
        <v>17</v>
      </c>
    </row>
    <row r="735" spans="1:9" ht="39" customHeight="1" x14ac:dyDescent="0.25">
      <c r="A735" s="23" t="s">
        <v>118</v>
      </c>
      <c r="B735" s="24" t="s">
        <v>526</v>
      </c>
      <c r="C735" s="23" t="s">
        <v>122</v>
      </c>
      <c r="D735" s="23" t="s">
        <v>527</v>
      </c>
      <c r="E735" s="69" t="s">
        <v>140</v>
      </c>
      <c r="F735" s="25" t="s">
        <v>124</v>
      </c>
      <c r="G735" s="26">
        <v>1</v>
      </c>
      <c r="H735" s="27">
        <v>2.88</v>
      </c>
      <c r="I735" s="27">
        <f>SUM(I736:I738)</f>
        <v>2.88</v>
      </c>
    </row>
    <row r="736" spans="1:9" ht="26.1" customHeight="1" thickBot="1" x14ac:dyDescent="0.3">
      <c r="A736" s="34" t="s">
        <v>129</v>
      </c>
      <c r="B736" s="35" t="s">
        <v>530</v>
      </c>
      <c r="C736" s="34" t="s">
        <v>122</v>
      </c>
      <c r="D736" s="34" t="s">
        <v>531</v>
      </c>
      <c r="E736" s="72" t="s">
        <v>343</v>
      </c>
      <c r="F736" s="36" t="s">
        <v>191</v>
      </c>
      <c r="G736" s="37">
        <v>5.5999999999999999E-5</v>
      </c>
      <c r="H736" s="38">
        <v>51512.75</v>
      </c>
      <c r="I736" s="32">
        <f>TRUNC(H736*G736,2)</f>
        <v>2.88</v>
      </c>
    </row>
    <row r="737" spans="1:9" ht="0.9" customHeight="1" thickTop="1" x14ac:dyDescent="0.25">
      <c r="A737" s="33"/>
      <c r="B737" s="33"/>
      <c r="C737" s="33"/>
      <c r="D737" s="33"/>
      <c r="E737" s="33"/>
      <c r="F737" s="33"/>
      <c r="G737" s="33"/>
      <c r="H737" s="33"/>
      <c r="I737" s="33"/>
    </row>
    <row r="738" spans="1:9" ht="18" customHeight="1" x14ac:dyDescent="0.25">
      <c r="A738" s="20"/>
      <c r="B738" s="21" t="s">
        <v>10</v>
      </c>
      <c r="C738" s="20" t="s">
        <v>11</v>
      </c>
      <c r="D738" s="20" t="s">
        <v>12</v>
      </c>
      <c r="E738" s="68" t="s">
        <v>117</v>
      </c>
      <c r="F738" s="22" t="s">
        <v>13</v>
      </c>
      <c r="G738" s="21" t="s">
        <v>14</v>
      </c>
      <c r="H738" s="21" t="s">
        <v>15</v>
      </c>
      <c r="I738" s="21" t="s">
        <v>17</v>
      </c>
    </row>
    <row r="739" spans="1:9" ht="39" customHeight="1" x14ac:dyDescent="0.25">
      <c r="A739" s="23" t="s">
        <v>118</v>
      </c>
      <c r="B739" s="24" t="s">
        <v>524</v>
      </c>
      <c r="C739" s="23" t="s">
        <v>122</v>
      </c>
      <c r="D739" s="23" t="s">
        <v>525</v>
      </c>
      <c r="E739" s="69" t="s">
        <v>140</v>
      </c>
      <c r="F739" s="25" t="s">
        <v>124</v>
      </c>
      <c r="G739" s="26">
        <v>1</v>
      </c>
      <c r="H739" s="27">
        <v>0.76</v>
      </c>
      <c r="I739" s="27">
        <f>SUM(I740:I742)</f>
        <v>0.76</v>
      </c>
    </row>
    <row r="740" spans="1:9" ht="26.1" customHeight="1" thickBot="1" x14ac:dyDescent="0.3">
      <c r="A740" s="34" t="s">
        <v>129</v>
      </c>
      <c r="B740" s="35" t="s">
        <v>530</v>
      </c>
      <c r="C740" s="34" t="s">
        <v>122</v>
      </c>
      <c r="D740" s="34" t="s">
        <v>531</v>
      </c>
      <c r="E740" s="72" t="s">
        <v>343</v>
      </c>
      <c r="F740" s="36" t="s">
        <v>191</v>
      </c>
      <c r="G740" s="37">
        <v>1.4800000000000001E-5</v>
      </c>
      <c r="H740" s="38">
        <v>51512.75</v>
      </c>
      <c r="I740" s="32">
        <f>TRUNC(H740*G740,2)</f>
        <v>0.76</v>
      </c>
    </row>
    <row r="741" spans="1:9" ht="0.9" customHeight="1" thickTop="1" x14ac:dyDescent="0.25">
      <c r="A741" s="33"/>
      <c r="B741" s="33"/>
      <c r="C741" s="33"/>
      <c r="D741" s="33"/>
      <c r="E741" s="33"/>
      <c r="F741" s="33"/>
      <c r="G741" s="33"/>
      <c r="H741" s="33"/>
      <c r="I741" s="33"/>
    </row>
    <row r="742" spans="1:9" ht="18" customHeight="1" x14ac:dyDescent="0.25">
      <c r="A742" s="20"/>
      <c r="B742" s="21" t="s">
        <v>10</v>
      </c>
      <c r="C742" s="20" t="s">
        <v>11</v>
      </c>
      <c r="D742" s="20" t="s">
        <v>12</v>
      </c>
      <c r="E742" s="68" t="s">
        <v>117</v>
      </c>
      <c r="F742" s="22" t="s">
        <v>13</v>
      </c>
      <c r="G742" s="21" t="s">
        <v>14</v>
      </c>
      <c r="H742" s="21" t="s">
        <v>15</v>
      </c>
      <c r="I742" s="21" t="s">
        <v>17</v>
      </c>
    </row>
    <row r="743" spans="1:9" ht="39" customHeight="1" x14ac:dyDescent="0.25">
      <c r="A743" s="23" t="s">
        <v>118</v>
      </c>
      <c r="B743" s="24" t="s">
        <v>528</v>
      </c>
      <c r="C743" s="23" t="s">
        <v>122</v>
      </c>
      <c r="D743" s="23" t="s">
        <v>529</v>
      </c>
      <c r="E743" s="69" t="s">
        <v>140</v>
      </c>
      <c r="F743" s="25" t="s">
        <v>124</v>
      </c>
      <c r="G743" s="26">
        <v>1</v>
      </c>
      <c r="H743" s="27">
        <v>3.6</v>
      </c>
      <c r="I743" s="27">
        <f>SUM(I744:I746)</f>
        <v>3.6</v>
      </c>
    </row>
    <row r="744" spans="1:9" ht="26.1" customHeight="1" thickBot="1" x14ac:dyDescent="0.3">
      <c r="A744" s="34" t="s">
        <v>129</v>
      </c>
      <c r="B744" s="35" t="s">
        <v>530</v>
      </c>
      <c r="C744" s="34" t="s">
        <v>122</v>
      </c>
      <c r="D744" s="34" t="s">
        <v>531</v>
      </c>
      <c r="E744" s="72" t="s">
        <v>343</v>
      </c>
      <c r="F744" s="36" t="s">
        <v>191</v>
      </c>
      <c r="G744" s="37">
        <v>6.9999999999999994E-5</v>
      </c>
      <c r="H744" s="38">
        <v>51512.75</v>
      </c>
      <c r="I744" s="32">
        <f>TRUNC(H744*G744,2)</f>
        <v>3.6</v>
      </c>
    </row>
    <row r="745" spans="1:9" ht="0.9" customHeight="1" thickTop="1" x14ac:dyDescent="0.25">
      <c r="A745" s="33"/>
      <c r="B745" s="33"/>
      <c r="C745" s="33"/>
      <c r="D745" s="33"/>
      <c r="E745" s="33"/>
      <c r="F745" s="33"/>
      <c r="G745" s="33"/>
      <c r="H745" s="33"/>
      <c r="I745" s="33"/>
    </row>
    <row r="746" spans="1:9" ht="18" customHeight="1" x14ac:dyDescent="0.25">
      <c r="A746" s="20"/>
      <c r="B746" s="21" t="s">
        <v>10</v>
      </c>
      <c r="C746" s="20" t="s">
        <v>11</v>
      </c>
      <c r="D746" s="20" t="s">
        <v>12</v>
      </c>
      <c r="E746" s="68" t="s">
        <v>117</v>
      </c>
      <c r="F746" s="22" t="s">
        <v>13</v>
      </c>
      <c r="G746" s="21" t="s">
        <v>14</v>
      </c>
      <c r="H746" s="21" t="s">
        <v>15</v>
      </c>
      <c r="I746" s="21" t="s">
        <v>17</v>
      </c>
    </row>
    <row r="747" spans="1:9" ht="39" customHeight="1" x14ac:dyDescent="0.25">
      <c r="A747" s="23" t="s">
        <v>118</v>
      </c>
      <c r="B747" s="24" t="s">
        <v>232</v>
      </c>
      <c r="C747" s="23" t="s">
        <v>122</v>
      </c>
      <c r="D747" s="23" t="s">
        <v>233</v>
      </c>
      <c r="E747" s="69" t="s">
        <v>140</v>
      </c>
      <c r="F747" s="25" t="s">
        <v>144</v>
      </c>
      <c r="G747" s="26">
        <v>1</v>
      </c>
      <c r="H747" s="27">
        <v>281.51</v>
      </c>
      <c r="I747" s="27">
        <f>SUM(I748:I753)</f>
        <v>281.51</v>
      </c>
    </row>
    <row r="748" spans="1:9" ht="51.9" customHeight="1" x14ac:dyDescent="0.25">
      <c r="A748" s="28" t="s">
        <v>120</v>
      </c>
      <c r="B748" s="29" t="s">
        <v>532</v>
      </c>
      <c r="C748" s="28" t="s">
        <v>122</v>
      </c>
      <c r="D748" s="28" t="s">
        <v>533</v>
      </c>
      <c r="E748" s="70" t="s">
        <v>140</v>
      </c>
      <c r="F748" s="30" t="s">
        <v>124</v>
      </c>
      <c r="G748" s="31">
        <v>1</v>
      </c>
      <c r="H748" s="32">
        <f>VLOOKUP(B748,$B$753:$I$768,7,0)</f>
        <v>71.569999999999993</v>
      </c>
      <c r="I748" s="32">
        <f t="shared" ref="I748:I752" si="92">TRUNC(H748*G748,2)</f>
        <v>71.569999999999993</v>
      </c>
    </row>
    <row r="749" spans="1:9" ht="26.1" customHeight="1" x14ac:dyDescent="0.25">
      <c r="A749" s="28" t="s">
        <v>120</v>
      </c>
      <c r="B749" s="29" t="s">
        <v>468</v>
      </c>
      <c r="C749" s="28" t="s">
        <v>122</v>
      </c>
      <c r="D749" s="28" t="s">
        <v>469</v>
      </c>
      <c r="E749" s="70" t="s">
        <v>119</v>
      </c>
      <c r="F749" s="30" t="s">
        <v>124</v>
      </c>
      <c r="G749" s="31">
        <v>1</v>
      </c>
      <c r="H749" s="32">
        <f>I511</f>
        <v>24.11</v>
      </c>
      <c r="I749" s="32">
        <f t="shared" si="92"/>
        <v>24.11</v>
      </c>
    </row>
    <row r="750" spans="1:9" ht="39" customHeight="1" x14ac:dyDescent="0.25">
      <c r="A750" s="28" t="s">
        <v>120</v>
      </c>
      <c r="B750" s="29" t="s">
        <v>534</v>
      </c>
      <c r="C750" s="28" t="s">
        <v>122</v>
      </c>
      <c r="D750" s="28" t="s">
        <v>535</v>
      </c>
      <c r="E750" s="70" t="s">
        <v>140</v>
      </c>
      <c r="F750" s="30" t="s">
        <v>124</v>
      </c>
      <c r="G750" s="31">
        <v>1</v>
      </c>
      <c r="H750" s="32">
        <f t="shared" ref="H750:H752" si="93">VLOOKUP(B750,$B$753:$I$768,7,0)</f>
        <v>62.78</v>
      </c>
      <c r="I750" s="32">
        <f t="shared" si="92"/>
        <v>62.78</v>
      </c>
    </row>
    <row r="751" spans="1:9" ht="39" customHeight="1" x14ac:dyDescent="0.25">
      <c r="A751" s="28" t="s">
        <v>120</v>
      </c>
      <c r="B751" s="29" t="s">
        <v>536</v>
      </c>
      <c r="C751" s="28" t="s">
        <v>122</v>
      </c>
      <c r="D751" s="28" t="s">
        <v>537</v>
      </c>
      <c r="E751" s="70" t="s">
        <v>140</v>
      </c>
      <c r="F751" s="30" t="s">
        <v>124</v>
      </c>
      <c r="G751" s="31">
        <v>1</v>
      </c>
      <c r="H751" s="32">
        <f t="shared" si="93"/>
        <v>100.92</v>
      </c>
      <c r="I751" s="32">
        <f t="shared" si="92"/>
        <v>100.92</v>
      </c>
    </row>
    <row r="752" spans="1:9" ht="39" customHeight="1" thickBot="1" x14ac:dyDescent="0.3">
      <c r="A752" s="28" t="s">
        <v>120</v>
      </c>
      <c r="B752" s="29" t="s">
        <v>538</v>
      </c>
      <c r="C752" s="28" t="s">
        <v>122</v>
      </c>
      <c r="D752" s="28" t="s">
        <v>539</v>
      </c>
      <c r="E752" s="70" t="s">
        <v>140</v>
      </c>
      <c r="F752" s="30" t="s">
        <v>124</v>
      </c>
      <c r="G752" s="31">
        <v>1</v>
      </c>
      <c r="H752" s="32">
        <f t="shared" si="93"/>
        <v>22.13</v>
      </c>
      <c r="I752" s="32">
        <f t="shared" si="92"/>
        <v>22.13</v>
      </c>
    </row>
    <row r="753" spans="1:9" ht="0.9" customHeight="1" thickTop="1" x14ac:dyDescent="0.25">
      <c r="A753" s="33"/>
      <c r="B753" s="33"/>
      <c r="C753" s="33"/>
      <c r="D753" s="33"/>
      <c r="E753" s="33"/>
      <c r="F753" s="33"/>
      <c r="G753" s="33"/>
      <c r="H753" s="33"/>
      <c r="I753" s="33"/>
    </row>
    <row r="754" spans="1:9" ht="18" customHeight="1" x14ac:dyDescent="0.25">
      <c r="A754" s="20"/>
      <c r="B754" s="21" t="s">
        <v>10</v>
      </c>
      <c r="C754" s="20" t="s">
        <v>11</v>
      </c>
      <c r="D754" s="20" t="s">
        <v>12</v>
      </c>
      <c r="E754" s="68" t="s">
        <v>117</v>
      </c>
      <c r="F754" s="22" t="s">
        <v>13</v>
      </c>
      <c r="G754" s="21" t="s">
        <v>14</v>
      </c>
      <c r="H754" s="21" t="s">
        <v>15</v>
      </c>
      <c r="I754" s="21" t="s">
        <v>17</v>
      </c>
    </row>
    <row r="755" spans="1:9" ht="39" customHeight="1" x14ac:dyDescent="0.25">
      <c r="A755" s="23" t="s">
        <v>118</v>
      </c>
      <c r="B755" s="24" t="s">
        <v>534</v>
      </c>
      <c r="C755" s="23" t="s">
        <v>122</v>
      </c>
      <c r="D755" s="23" t="s">
        <v>535</v>
      </c>
      <c r="E755" s="69" t="s">
        <v>140</v>
      </c>
      <c r="F755" s="25" t="s">
        <v>124</v>
      </c>
      <c r="G755" s="26">
        <v>1</v>
      </c>
      <c r="H755" s="27">
        <v>62.78</v>
      </c>
      <c r="I755" s="27">
        <f>SUM(I756:I758)</f>
        <v>62.78</v>
      </c>
    </row>
    <row r="756" spans="1:9" ht="39" customHeight="1" thickBot="1" x14ac:dyDescent="0.3">
      <c r="A756" s="34" t="s">
        <v>129</v>
      </c>
      <c r="B756" s="35" t="s">
        <v>540</v>
      </c>
      <c r="C756" s="34" t="s">
        <v>122</v>
      </c>
      <c r="D756" s="34" t="s">
        <v>541</v>
      </c>
      <c r="E756" s="72" t="s">
        <v>343</v>
      </c>
      <c r="F756" s="36" t="s">
        <v>191</v>
      </c>
      <c r="G756" s="37">
        <v>4.0000000000000003E-5</v>
      </c>
      <c r="H756" s="38">
        <v>1569613.68</v>
      </c>
      <c r="I756" s="32">
        <f>TRUNC(H756*G756,2)</f>
        <v>62.78</v>
      </c>
    </row>
    <row r="757" spans="1:9" ht="0.9" customHeight="1" thickTop="1" x14ac:dyDescent="0.25">
      <c r="A757" s="33"/>
      <c r="B757" s="33"/>
      <c r="C757" s="33"/>
      <c r="D757" s="33"/>
      <c r="E757" s="33"/>
      <c r="F757" s="33"/>
      <c r="G757" s="33"/>
      <c r="H757" s="33"/>
      <c r="I757" s="33"/>
    </row>
    <row r="758" spans="1:9" ht="18" customHeight="1" x14ac:dyDescent="0.25">
      <c r="A758" s="20"/>
      <c r="B758" s="21" t="s">
        <v>10</v>
      </c>
      <c r="C758" s="20" t="s">
        <v>11</v>
      </c>
      <c r="D758" s="20" t="s">
        <v>12</v>
      </c>
      <c r="E758" s="68" t="s">
        <v>117</v>
      </c>
      <c r="F758" s="22" t="s">
        <v>13</v>
      </c>
      <c r="G758" s="21" t="s">
        <v>14</v>
      </c>
      <c r="H758" s="21" t="s">
        <v>15</v>
      </c>
      <c r="I758" s="21" t="s">
        <v>17</v>
      </c>
    </row>
    <row r="759" spans="1:9" ht="39" customHeight="1" x14ac:dyDescent="0.25">
      <c r="A759" s="23" t="s">
        <v>118</v>
      </c>
      <c r="B759" s="24" t="s">
        <v>538</v>
      </c>
      <c r="C759" s="23" t="s">
        <v>122</v>
      </c>
      <c r="D759" s="23" t="s">
        <v>539</v>
      </c>
      <c r="E759" s="69" t="s">
        <v>140</v>
      </c>
      <c r="F759" s="25" t="s">
        <v>124</v>
      </c>
      <c r="G759" s="26">
        <v>1</v>
      </c>
      <c r="H759" s="27">
        <v>22.13</v>
      </c>
      <c r="I759" s="27">
        <f>SUM(I760:I762)</f>
        <v>22.13</v>
      </c>
    </row>
    <row r="760" spans="1:9" ht="39" customHeight="1" thickBot="1" x14ac:dyDescent="0.3">
      <c r="A760" s="34" t="s">
        <v>129</v>
      </c>
      <c r="B760" s="35" t="s">
        <v>540</v>
      </c>
      <c r="C760" s="34" t="s">
        <v>122</v>
      </c>
      <c r="D760" s="34" t="s">
        <v>541</v>
      </c>
      <c r="E760" s="72" t="s">
        <v>343</v>
      </c>
      <c r="F760" s="36" t="s">
        <v>191</v>
      </c>
      <c r="G760" s="37">
        <v>1.4100000000000001E-5</v>
      </c>
      <c r="H760" s="38">
        <v>1569613.68</v>
      </c>
      <c r="I760" s="32">
        <f>TRUNC(H760*G760,2)</f>
        <v>22.13</v>
      </c>
    </row>
    <row r="761" spans="1:9" ht="0.9" customHeight="1" thickTop="1" x14ac:dyDescent="0.25">
      <c r="A761" s="33"/>
      <c r="B761" s="33"/>
      <c r="C761" s="33"/>
      <c r="D761" s="33"/>
      <c r="E761" s="33"/>
      <c r="F761" s="33"/>
      <c r="G761" s="33"/>
      <c r="H761" s="33"/>
      <c r="I761" s="33"/>
    </row>
    <row r="762" spans="1:9" ht="18" customHeight="1" x14ac:dyDescent="0.25">
      <c r="A762" s="20"/>
      <c r="B762" s="21" t="s">
        <v>10</v>
      </c>
      <c r="C762" s="20" t="s">
        <v>11</v>
      </c>
      <c r="D762" s="20" t="s">
        <v>12</v>
      </c>
      <c r="E762" s="68" t="s">
        <v>117</v>
      </c>
      <c r="F762" s="22" t="s">
        <v>13</v>
      </c>
      <c r="G762" s="21" t="s">
        <v>14</v>
      </c>
      <c r="H762" s="21" t="s">
        <v>15</v>
      </c>
      <c r="I762" s="21" t="s">
        <v>17</v>
      </c>
    </row>
    <row r="763" spans="1:9" ht="39" customHeight="1" x14ac:dyDescent="0.25">
      <c r="A763" s="23" t="s">
        <v>118</v>
      </c>
      <c r="B763" s="24" t="s">
        <v>536</v>
      </c>
      <c r="C763" s="23" t="s">
        <v>122</v>
      </c>
      <c r="D763" s="23" t="s">
        <v>537</v>
      </c>
      <c r="E763" s="69" t="s">
        <v>140</v>
      </c>
      <c r="F763" s="25" t="s">
        <v>124</v>
      </c>
      <c r="G763" s="26">
        <v>1</v>
      </c>
      <c r="H763" s="27">
        <v>100.92</v>
      </c>
      <c r="I763" s="27">
        <f>SUM(I764:I766)</f>
        <v>100.92</v>
      </c>
    </row>
    <row r="764" spans="1:9" ht="39" customHeight="1" thickBot="1" x14ac:dyDescent="0.3">
      <c r="A764" s="34" t="s">
        <v>129</v>
      </c>
      <c r="B764" s="35" t="s">
        <v>540</v>
      </c>
      <c r="C764" s="34" t="s">
        <v>122</v>
      </c>
      <c r="D764" s="34" t="s">
        <v>541</v>
      </c>
      <c r="E764" s="72" t="s">
        <v>343</v>
      </c>
      <c r="F764" s="36" t="s">
        <v>191</v>
      </c>
      <c r="G764" s="37">
        <v>6.4300000000000004E-5</v>
      </c>
      <c r="H764" s="38">
        <v>1569613.68</v>
      </c>
      <c r="I764" s="32">
        <f>TRUNC(H764*G764,2)</f>
        <v>100.92</v>
      </c>
    </row>
    <row r="765" spans="1:9" ht="0.9" customHeight="1" thickTop="1" x14ac:dyDescent="0.25">
      <c r="A765" s="33"/>
      <c r="B765" s="33"/>
      <c r="C765" s="33"/>
      <c r="D765" s="33"/>
      <c r="E765" s="33"/>
      <c r="F765" s="33"/>
      <c r="G765" s="33"/>
      <c r="H765" s="33"/>
      <c r="I765" s="33"/>
    </row>
    <row r="766" spans="1:9" ht="18" customHeight="1" x14ac:dyDescent="0.25">
      <c r="A766" s="20"/>
      <c r="B766" s="21" t="s">
        <v>10</v>
      </c>
      <c r="C766" s="20" t="s">
        <v>11</v>
      </c>
      <c r="D766" s="20" t="s">
        <v>12</v>
      </c>
      <c r="E766" s="68" t="s">
        <v>117</v>
      </c>
      <c r="F766" s="22" t="s">
        <v>13</v>
      </c>
      <c r="G766" s="21" t="s">
        <v>14</v>
      </c>
      <c r="H766" s="21" t="s">
        <v>15</v>
      </c>
      <c r="I766" s="21" t="s">
        <v>17</v>
      </c>
    </row>
    <row r="767" spans="1:9" ht="51.9" customHeight="1" x14ac:dyDescent="0.25">
      <c r="A767" s="23" t="s">
        <v>118</v>
      </c>
      <c r="B767" s="24" t="s">
        <v>532</v>
      </c>
      <c r="C767" s="23" t="s">
        <v>122</v>
      </c>
      <c r="D767" s="23" t="s">
        <v>533</v>
      </c>
      <c r="E767" s="69" t="s">
        <v>140</v>
      </c>
      <c r="F767" s="25" t="s">
        <v>124</v>
      </c>
      <c r="G767" s="26">
        <v>1</v>
      </c>
      <c r="H767" s="27">
        <v>71.569999999999993</v>
      </c>
      <c r="I767" s="27">
        <f>SUM(I768:I770)</f>
        <v>71.569999999999993</v>
      </c>
    </row>
    <row r="768" spans="1:9" ht="26.1" customHeight="1" thickBot="1" x14ac:dyDescent="0.3">
      <c r="A768" s="34" t="s">
        <v>129</v>
      </c>
      <c r="B768" s="35" t="s">
        <v>346</v>
      </c>
      <c r="C768" s="34" t="s">
        <v>122</v>
      </c>
      <c r="D768" s="34" t="s">
        <v>347</v>
      </c>
      <c r="E768" s="72" t="s">
        <v>132</v>
      </c>
      <c r="F768" s="36" t="s">
        <v>184</v>
      </c>
      <c r="G768" s="37">
        <v>14.88</v>
      </c>
      <c r="H768" s="38">
        <v>4.8099999999999996</v>
      </c>
      <c r="I768" s="32">
        <f>TRUNC(H768*G768,2)</f>
        <v>71.569999999999993</v>
      </c>
    </row>
    <row r="769" spans="1:9" ht="0.9" customHeight="1" thickTop="1" x14ac:dyDescent="0.25">
      <c r="A769" s="33"/>
      <c r="B769" s="33"/>
      <c r="C769" s="33"/>
      <c r="D769" s="33"/>
      <c r="E769" s="33"/>
      <c r="F769" s="33"/>
      <c r="G769" s="33"/>
      <c r="H769" s="33"/>
      <c r="I769" s="33"/>
    </row>
    <row r="770" spans="1:9" x14ac:dyDescent="0.25">
      <c r="A770" s="39"/>
      <c r="B770" s="39"/>
      <c r="C770" s="39"/>
      <c r="D770" s="39"/>
      <c r="E770" s="39"/>
      <c r="F770" s="39"/>
      <c r="G770" s="39"/>
      <c r="H770" s="39"/>
      <c r="I770" s="39"/>
    </row>
    <row r="771" spans="1:9" ht="68.400000000000006" customHeight="1" x14ac:dyDescent="0.25">
      <c r="A771" s="40"/>
      <c r="B771" s="40"/>
      <c r="C771" s="40"/>
      <c r="D771" s="40"/>
      <c r="E771" s="40"/>
      <c r="F771" s="40"/>
      <c r="G771" s="40"/>
      <c r="H771" s="40"/>
      <c r="I771" s="40"/>
    </row>
    <row r="772" spans="1:9" ht="40.799999999999997" customHeight="1" x14ac:dyDescent="0.25">
      <c r="A772" s="80" t="s">
        <v>115</v>
      </c>
      <c r="B772" s="80"/>
      <c r="C772" s="80"/>
      <c r="D772" s="80"/>
      <c r="E772" s="80"/>
      <c r="F772" s="80"/>
      <c r="G772" s="80"/>
      <c r="H772" s="80"/>
      <c r="I772" s="80"/>
    </row>
  </sheetData>
  <autoFilter ref="A4:I772" xr:uid="{CA969800-52B0-499C-BF85-BADE3CFD877B}">
    <filterColumn colId="4" showButton="0"/>
  </autoFilter>
  <mergeCells count="2">
    <mergeCell ref="A210:I210"/>
    <mergeCell ref="A772:I772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FA89A0-2BBF-407E-9836-7851DAF7285D}">
  <sheetPr>
    <pageSetUpPr fitToPage="1"/>
  </sheetPr>
  <dimension ref="A1:J70"/>
  <sheetViews>
    <sheetView topLeftCell="A55" workbookViewId="0">
      <selection activeCell="D73" sqref="D73"/>
    </sheetView>
  </sheetViews>
  <sheetFormatPr defaultRowHeight="13.8" x14ac:dyDescent="0.25"/>
  <cols>
    <col min="1" max="1" width="20" bestFit="1" customWidth="1"/>
    <col min="2" max="2" width="60" bestFit="1" customWidth="1"/>
    <col min="3" max="3" width="20" bestFit="1" customWidth="1"/>
    <col min="4" max="4" width="12.3984375" bestFit="1" customWidth="1"/>
    <col min="5" max="30" width="12" bestFit="1" customWidth="1"/>
  </cols>
  <sheetData>
    <row r="1" spans="1:9" x14ac:dyDescent="0.25">
      <c r="A1" s="18"/>
      <c r="B1" s="18" t="s">
        <v>0</v>
      </c>
      <c r="C1" s="18" t="s">
        <v>1</v>
      </c>
      <c r="D1" s="91" t="s">
        <v>2</v>
      </c>
      <c r="E1" s="91"/>
      <c r="F1" s="91" t="s">
        <v>3</v>
      </c>
      <c r="G1" s="91"/>
    </row>
    <row r="2" spans="1:9" ht="92.4" x14ac:dyDescent="0.25">
      <c r="A2" s="19"/>
      <c r="B2" s="19" t="s">
        <v>4</v>
      </c>
      <c r="C2" s="19" t="s">
        <v>5</v>
      </c>
      <c r="D2" s="92" t="s">
        <v>6</v>
      </c>
      <c r="E2" s="92"/>
      <c r="F2" s="92" t="s">
        <v>7</v>
      </c>
      <c r="G2" s="92"/>
    </row>
    <row r="3" spans="1:9" x14ac:dyDescent="0.25">
      <c r="A3" s="93" t="s">
        <v>559</v>
      </c>
      <c r="B3" s="83"/>
      <c r="C3" s="83"/>
      <c r="D3" s="83"/>
      <c r="E3" s="83"/>
      <c r="F3" s="83"/>
      <c r="G3" s="83"/>
    </row>
    <row r="4" spans="1:9" x14ac:dyDescent="0.25">
      <c r="A4" s="20" t="s">
        <v>9</v>
      </c>
      <c r="B4" s="20" t="s">
        <v>12</v>
      </c>
      <c r="C4" s="21" t="s">
        <v>560</v>
      </c>
      <c r="D4" s="21" t="s">
        <v>561</v>
      </c>
      <c r="E4" s="21" t="s">
        <v>562</v>
      </c>
      <c r="F4" s="21" t="s">
        <v>563</v>
      </c>
      <c r="G4" s="21" t="s">
        <v>564</v>
      </c>
      <c r="H4" s="21" t="s">
        <v>565</v>
      </c>
      <c r="I4" s="21" t="s">
        <v>566</v>
      </c>
    </row>
    <row r="5" spans="1:9" ht="25.5" customHeight="1" thickBot="1" x14ac:dyDescent="0.3">
      <c r="A5" s="89" t="s">
        <v>19</v>
      </c>
      <c r="B5" s="89" t="s">
        <v>22</v>
      </c>
      <c r="C5" s="74">
        <v>1</v>
      </c>
      <c r="D5" s="76">
        <v>0.1666</v>
      </c>
      <c r="E5" s="76">
        <v>0.16669999999999999</v>
      </c>
      <c r="F5" s="76">
        <v>0.16669999999999999</v>
      </c>
      <c r="G5" s="76">
        <v>0.16669999999999999</v>
      </c>
      <c r="H5" s="76">
        <v>0.16669999999999999</v>
      </c>
      <c r="I5" s="76">
        <v>0.1666</v>
      </c>
    </row>
    <row r="6" spans="1:9" ht="25.5" customHeight="1" thickTop="1" thickBot="1" x14ac:dyDescent="0.3">
      <c r="A6" s="90"/>
      <c r="B6" s="90"/>
      <c r="C6" s="27">
        <f>Sintético!I5</f>
        <v>72631.679999999993</v>
      </c>
      <c r="D6" s="77">
        <f>$C6*D5</f>
        <v>12100.437887999999</v>
      </c>
      <c r="E6" s="77">
        <f>$C6*E5</f>
        <v>12107.701055999998</v>
      </c>
      <c r="F6" s="77">
        <f t="shared" ref="F6:I6" si="0">$C6*F5</f>
        <v>12107.701055999998</v>
      </c>
      <c r="G6" s="77">
        <f t="shared" si="0"/>
        <v>12107.701055999998</v>
      </c>
      <c r="H6" s="77">
        <f t="shared" si="0"/>
        <v>12107.701055999998</v>
      </c>
      <c r="I6" s="77">
        <f t="shared" si="0"/>
        <v>12100.437887999999</v>
      </c>
    </row>
    <row r="7" spans="1:9" ht="15" thickTop="1" thickBot="1" x14ac:dyDescent="0.3">
      <c r="A7" s="89" t="s">
        <v>24</v>
      </c>
      <c r="B7" s="89" t="s">
        <v>26</v>
      </c>
      <c r="C7" s="74">
        <v>1</v>
      </c>
      <c r="D7" s="76">
        <v>0.1666</v>
      </c>
      <c r="E7" s="76">
        <v>0.16669999999999999</v>
      </c>
      <c r="F7" s="76">
        <v>0.16669999999999999</v>
      </c>
      <c r="G7" s="76">
        <v>0.16669999999999999</v>
      </c>
      <c r="H7" s="76">
        <v>0.16669999999999999</v>
      </c>
      <c r="I7" s="76">
        <v>0.1666</v>
      </c>
    </row>
    <row r="8" spans="1:9" ht="15" thickTop="1" thickBot="1" x14ac:dyDescent="0.3">
      <c r="A8" s="90"/>
      <c r="B8" s="90"/>
      <c r="C8" s="27">
        <f>Sintético!I6</f>
        <v>29198.400000000001</v>
      </c>
      <c r="D8" s="77">
        <f>$C8*D7</f>
        <v>4864.4534400000002</v>
      </c>
      <c r="E8" s="77">
        <f>$C8*E7</f>
        <v>4867.3732799999998</v>
      </c>
      <c r="F8" s="77">
        <f t="shared" ref="F8" si="1">$C8*F7</f>
        <v>4867.3732799999998</v>
      </c>
      <c r="G8" s="77">
        <f t="shared" ref="G8" si="2">$C8*G7</f>
        <v>4867.3732799999998</v>
      </c>
      <c r="H8" s="77">
        <f t="shared" ref="H8" si="3">$C8*H7</f>
        <v>4867.3732799999998</v>
      </c>
      <c r="I8" s="77">
        <f t="shared" ref="I8" si="4">$C8*I7</f>
        <v>4864.4534400000002</v>
      </c>
    </row>
    <row r="9" spans="1:9" ht="15" thickTop="1" thickBot="1" x14ac:dyDescent="0.3">
      <c r="A9" s="89" t="s">
        <v>27</v>
      </c>
      <c r="B9" s="89" t="s">
        <v>29</v>
      </c>
      <c r="C9" s="74">
        <v>1</v>
      </c>
      <c r="D9" s="76">
        <v>1</v>
      </c>
      <c r="E9" s="24" t="s">
        <v>567</v>
      </c>
      <c r="F9" s="24" t="s">
        <v>567</v>
      </c>
      <c r="G9" s="24" t="s">
        <v>567</v>
      </c>
      <c r="H9" s="24" t="s">
        <v>567</v>
      </c>
      <c r="I9" s="24" t="s">
        <v>567</v>
      </c>
    </row>
    <row r="10" spans="1:9" ht="15" thickTop="1" thickBot="1" x14ac:dyDescent="0.3">
      <c r="A10" s="90"/>
      <c r="B10" s="90"/>
      <c r="C10" s="27">
        <f>Sintético!I7</f>
        <v>2596.7600000000002</v>
      </c>
      <c r="D10" s="77">
        <f>$C10*D9</f>
        <v>2596.7600000000002</v>
      </c>
      <c r="E10" s="24"/>
      <c r="F10" s="24"/>
      <c r="G10" s="24"/>
      <c r="H10" s="24"/>
      <c r="I10" s="24"/>
    </row>
    <row r="11" spans="1:9" ht="15" thickTop="1" thickBot="1" x14ac:dyDescent="0.3">
      <c r="A11" s="89" t="s">
        <v>31</v>
      </c>
      <c r="B11" s="89" t="s">
        <v>33</v>
      </c>
      <c r="C11" s="74">
        <v>1</v>
      </c>
      <c r="D11" s="76">
        <v>1</v>
      </c>
      <c r="E11" s="24" t="s">
        <v>567</v>
      </c>
      <c r="F11" s="24" t="s">
        <v>567</v>
      </c>
      <c r="G11" s="24" t="s">
        <v>567</v>
      </c>
      <c r="H11" s="24" t="s">
        <v>567</v>
      </c>
      <c r="I11" s="24" t="s">
        <v>567</v>
      </c>
    </row>
    <row r="12" spans="1:9" ht="15" thickTop="1" thickBot="1" x14ac:dyDescent="0.3">
      <c r="A12" s="90"/>
      <c r="B12" s="90"/>
      <c r="C12" s="27">
        <f>Sintético!I8</f>
        <v>3491.06</v>
      </c>
      <c r="D12" s="77">
        <f>$C12*D11</f>
        <v>3491.06</v>
      </c>
      <c r="E12" s="73"/>
      <c r="F12" s="73"/>
      <c r="G12" s="73"/>
      <c r="H12" s="24"/>
      <c r="I12" s="24"/>
    </row>
    <row r="13" spans="1:9" ht="15" thickTop="1" thickBot="1" x14ac:dyDescent="0.3">
      <c r="A13" s="89" t="s">
        <v>34</v>
      </c>
      <c r="B13" s="89" t="s">
        <v>36</v>
      </c>
      <c r="C13" s="74">
        <v>1</v>
      </c>
      <c r="D13" s="24" t="s">
        <v>567</v>
      </c>
      <c r="E13" s="76">
        <v>0.2</v>
      </c>
      <c r="F13" s="76">
        <v>0.5</v>
      </c>
      <c r="G13" s="76">
        <v>0.3</v>
      </c>
      <c r="H13" s="24" t="s">
        <v>567</v>
      </c>
      <c r="I13" s="24" t="s">
        <v>567</v>
      </c>
    </row>
    <row r="14" spans="1:9" ht="15" thickTop="1" thickBot="1" x14ac:dyDescent="0.3">
      <c r="A14" s="90"/>
      <c r="B14" s="90"/>
      <c r="C14" s="27">
        <f>Sintético!I9</f>
        <v>9239.43</v>
      </c>
      <c r="D14" s="24"/>
      <c r="E14" s="77">
        <f t="shared" ref="E14:G14" si="5">$C14*E13</f>
        <v>1847.8860000000002</v>
      </c>
      <c r="F14" s="77">
        <f t="shared" si="5"/>
        <v>4619.7150000000001</v>
      </c>
      <c r="G14" s="77">
        <f t="shared" si="5"/>
        <v>2771.8290000000002</v>
      </c>
      <c r="H14" s="24"/>
      <c r="I14" s="24"/>
    </row>
    <row r="15" spans="1:9" ht="15" thickTop="1" thickBot="1" x14ac:dyDescent="0.3">
      <c r="A15" s="89" t="s">
        <v>38</v>
      </c>
      <c r="B15" s="89" t="s">
        <v>40</v>
      </c>
      <c r="C15" s="74">
        <v>1</v>
      </c>
      <c r="D15" s="24" t="s">
        <v>567</v>
      </c>
      <c r="E15" s="76">
        <v>0.2</v>
      </c>
      <c r="F15" s="76">
        <v>0.5</v>
      </c>
      <c r="G15" s="76">
        <v>0.3</v>
      </c>
      <c r="H15" s="24" t="s">
        <v>567</v>
      </c>
      <c r="I15" s="24" t="s">
        <v>567</v>
      </c>
    </row>
    <row r="16" spans="1:9" ht="15" thickTop="1" thickBot="1" x14ac:dyDescent="0.3">
      <c r="A16" s="90"/>
      <c r="B16" s="90"/>
      <c r="C16" s="27">
        <f>Sintético!I10</f>
        <v>921.01</v>
      </c>
      <c r="D16" s="73"/>
      <c r="E16" s="77">
        <f>$C16*E15</f>
        <v>184.202</v>
      </c>
      <c r="F16" s="77">
        <f>$C16*F15</f>
        <v>460.505</v>
      </c>
      <c r="G16" s="77">
        <f>$C16*G15</f>
        <v>276.303</v>
      </c>
      <c r="H16" s="73"/>
      <c r="I16" s="73"/>
    </row>
    <row r="17" spans="1:9" ht="15" thickTop="1" thickBot="1" x14ac:dyDescent="0.3">
      <c r="A17" s="89" t="s">
        <v>41</v>
      </c>
      <c r="B17" s="89" t="s">
        <v>43</v>
      </c>
      <c r="C17" s="74">
        <v>1</v>
      </c>
      <c r="D17" s="76">
        <v>0.1666</v>
      </c>
      <c r="E17" s="76">
        <v>0.16669999999999999</v>
      </c>
      <c r="F17" s="76">
        <v>0.16669999999999999</v>
      </c>
      <c r="G17" s="76">
        <v>0.16669999999999999</v>
      </c>
      <c r="H17" s="76">
        <v>0.16669999999999999</v>
      </c>
      <c r="I17" s="76">
        <v>0.1666</v>
      </c>
    </row>
    <row r="18" spans="1:9" ht="15" thickTop="1" thickBot="1" x14ac:dyDescent="0.3">
      <c r="A18" s="90"/>
      <c r="B18" s="90"/>
      <c r="C18" s="27">
        <f>Sintético!I11</f>
        <v>2329.11</v>
      </c>
      <c r="D18" s="77">
        <f t="shared" ref="D18:I18" si="6">$C18*D17</f>
        <v>388.02972600000004</v>
      </c>
      <c r="E18" s="77">
        <f t="shared" si="6"/>
        <v>388.26263699999998</v>
      </c>
      <c r="F18" s="77">
        <f t="shared" si="6"/>
        <v>388.26263699999998</v>
      </c>
      <c r="G18" s="77">
        <f t="shared" si="6"/>
        <v>388.26263699999998</v>
      </c>
      <c r="H18" s="77">
        <f t="shared" si="6"/>
        <v>388.26263699999998</v>
      </c>
      <c r="I18" s="77">
        <f t="shared" si="6"/>
        <v>388.02972600000004</v>
      </c>
    </row>
    <row r="19" spans="1:9" ht="15" thickTop="1" thickBot="1" x14ac:dyDescent="0.3">
      <c r="A19" s="89" t="s">
        <v>44</v>
      </c>
      <c r="B19" s="89" t="s">
        <v>46</v>
      </c>
      <c r="C19" s="74">
        <v>1</v>
      </c>
      <c r="D19" s="76">
        <v>0.1666</v>
      </c>
      <c r="E19" s="76">
        <v>0.16669999999999999</v>
      </c>
      <c r="F19" s="76">
        <v>0.16669999999999999</v>
      </c>
      <c r="G19" s="76">
        <v>0.16669999999999999</v>
      </c>
      <c r="H19" s="76">
        <v>0.16669999999999999</v>
      </c>
      <c r="I19" s="76">
        <v>0.1666</v>
      </c>
    </row>
    <row r="20" spans="1:9" ht="15" thickTop="1" thickBot="1" x14ac:dyDescent="0.3">
      <c r="A20" s="90"/>
      <c r="B20" s="90"/>
      <c r="C20" s="27">
        <f>Sintético!I12</f>
        <v>1231.45</v>
      </c>
      <c r="D20" s="77">
        <f t="shared" ref="D20:I20" si="7">$C20*D19</f>
        <v>205.15957</v>
      </c>
      <c r="E20" s="77">
        <f t="shared" si="7"/>
        <v>205.282715</v>
      </c>
      <c r="F20" s="77">
        <f t="shared" si="7"/>
        <v>205.282715</v>
      </c>
      <c r="G20" s="77">
        <f t="shared" si="7"/>
        <v>205.282715</v>
      </c>
      <c r="H20" s="77">
        <f t="shared" si="7"/>
        <v>205.282715</v>
      </c>
      <c r="I20" s="77">
        <f t="shared" si="7"/>
        <v>205.15957</v>
      </c>
    </row>
    <row r="21" spans="1:9" ht="15" thickTop="1" thickBot="1" x14ac:dyDescent="0.3">
      <c r="A21" s="89" t="s">
        <v>47</v>
      </c>
      <c r="B21" s="89" t="s">
        <v>49</v>
      </c>
      <c r="C21" s="74">
        <v>1</v>
      </c>
      <c r="D21" s="24" t="s">
        <v>567</v>
      </c>
      <c r="E21" s="24" t="s">
        <v>567</v>
      </c>
      <c r="F21" s="24" t="s">
        <v>567</v>
      </c>
      <c r="G21" s="24" t="s">
        <v>567</v>
      </c>
      <c r="H21" s="24" t="s">
        <v>567</v>
      </c>
      <c r="I21" s="76">
        <v>1</v>
      </c>
    </row>
    <row r="22" spans="1:9" ht="15" thickTop="1" thickBot="1" x14ac:dyDescent="0.3">
      <c r="A22" s="90"/>
      <c r="B22" s="90"/>
      <c r="C22" s="27">
        <f>Sintético!I13</f>
        <v>17875</v>
      </c>
      <c r="D22" s="24"/>
      <c r="E22" s="73"/>
      <c r="F22" s="73"/>
      <c r="G22" s="73"/>
      <c r="H22" s="73"/>
      <c r="I22" s="77">
        <f>$C22*I21</f>
        <v>17875</v>
      </c>
    </row>
    <row r="23" spans="1:9" ht="15" thickTop="1" thickBot="1" x14ac:dyDescent="0.3">
      <c r="A23" s="89" t="s">
        <v>51</v>
      </c>
      <c r="B23" s="89" t="s">
        <v>53</v>
      </c>
      <c r="C23" s="74">
        <v>1</v>
      </c>
      <c r="D23" s="24" t="s">
        <v>567</v>
      </c>
      <c r="E23" s="76">
        <v>0.1</v>
      </c>
      <c r="F23" s="76">
        <v>0.15</v>
      </c>
      <c r="G23" s="76">
        <v>0.25</v>
      </c>
      <c r="H23" s="76">
        <v>0.3</v>
      </c>
      <c r="I23" s="76">
        <v>0.2</v>
      </c>
    </row>
    <row r="24" spans="1:9" ht="15" thickTop="1" thickBot="1" x14ac:dyDescent="0.3">
      <c r="A24" s="90"/>
      <c r="B24" s="90"/>
      <c r="C24" s="27">
        <f>Sintético!I14</f>
        <v>7906.11</v>
      </c>
      <c r="D24" s="24"/>
      <c r="E24" s="77">
        <f t="shared" ref="E24:I24" si="8">$C24*E23</f>
        <v>790.61099999999999</v>
      </c>
      <c r="F24" s="77">
        <f t="shared" si="8"/>
        <v>1185.9164999999998</v>
      </c>
      <c r="G24" s="77">
        <f t="shared" si="8"/>
        <v>1976.5274999999999</v>
      </c>
      <c r="H24" s="77">
        <f t="shared" si="8"/>
        <v>2371.8329999999996</v>
      </c>
      <c r="I24" s="77">
        <f t="shared" si="8"/>
        <v>1581.222</v>
      </c>
    </row>
    <row r="25" spans="1:9" ht="15" thickTop="1" thickBot="1" x14ac:dyDescent="0.3">
      <c r="A25" s="89" t="s">
        <v>54</v>
      </c>
      <c r="B25" s="89" t="s">
        <v>56</v>
      </c>
      <c r="C25" s="74">
        <v>1</v>
      </c>
      <c r="D25" s="24" t="s">
        <v>567</v>
      </c>
      <c r="E25" s="24" t="s">
        <v>567</v>
      </c>
      <c r="F25" s="76">
        <v>0.25</v>
      </c>
      <c r="G25" s="76">
        <v>0.25</v>
      </c>
      <c r="H25" s="76">
        <v>0.25</v>
      </c>
      <c r="I25" s="76">
        <v>0.25</v>
      </c>
    </row>
    <row r="26" spans="1:9" ht="15" thickTop="1" thickBot="1" x14ac:dyDescent="0.3">
      <c r="A26" s="90"/>
      <c r="B26" s="90"/>
      <c r="C26" s="27">
        <f>Sintético!I15</f>
        <v>5933.34</v>
      </c>
      <c r="D26" s="24"/>
      <c r="E26" s="24"/>
      <c r="F26" s="77">
        <f t="shared" ref="F26:I26" si="9">$C26*F25</f>
        <v>1483.335</v>
      </c>
      <c r="G26" s="77">
        <f t="shared" si="9"/>
        <v>1483.335</v>
      </c>
      <c r="H26" s="77">
        <f t="shared" si="9"/>
        <v>1483.335</v>
      </c>
      <c r="I26" s="77">
        <f t="shared" si="9"/>
        <v>1483.335</v>
      </c>
    </row>
    <row r="27" spans="1:9" ht="15" thickTop="1" thickBot="1" x14ac:dyDescent="0.3">
      <c r="A27" s="89" t="s">
        <v>57</v>
      </c>
      <c r="B27" s="89" t="s">
        <v>59</v>
      </c>
      <c r="C27" s="74">
        <v>1</v>
      </c>
      <c r="D27" s="24" t="s">
        <v>567</v>
      </c>
      <c r="E27" s="24" t="s">
        <v>567</v>
      </c>
      <c r="F27" s="76">
        <v>0.25</v>
      </c>
      <c r="G27" s="76">
        <v>0.25</v>
      </c>
      <c r="H27" s="76">
        <v>0.25</v>
      </c>
      <c r="I27" s="76">
        <v>0.25</v>
      </c>
    </row>
    <row r="28" spans="1:9" ht="15" thickTop="1" thickBot="1" x14ac:dyDescent="0.3">
      <c r="A28" s="90"/>
      <c r="B28" s="90"/>
      <c r="C28" s="27">
        <f>Sintético!I16</f>
        <v>139.28</v>
      </c>
      <c r="D28" s="24"/>
      <c r="E28" s="24"/>
      <c r="F28" s="77">
        <f t="shared" ref="F28:I28" si="10">$C28*F27</f>
        <v>34.82</v>
      </c>
      <c r="G28" s="77">
        <f t="shared" si="10"/>
        <v>34.82</v>
      </c>
      <c r="H28" s="77">
        <f t="shared" si="10"/>
        <v>34.82</v>
      </c>
      <c r="I28" s="77">
        <f t="shared" si="10"/>
        <v>34.82</v>
      </c>
    </row>
    <row r="29" spans="1:9" ht="15" thickTop="1" thickBot="1" x14ac:dyDescent="0.3">
      <c r="A29" s="89" t="s">
        <v>61</v>
      </c>
      <c r="B29" s="89" t="s">
        <v>63</v>
      </c>
      <c r="C29" s="74">
        <v>1</v>
      </c>
      <c r="D29" s="24" t="s">
        <v>567</v>
      </c>
      <c r="E29" s="24" t="s">
        <v>567</v>
      </c>
      <c r="F29" s="76">
        <v>0.25</v>
      </c>
      <c r="G29" s="76">
        <v>0.25</v>
      </c>
      <c r="H29" s="76">
        <v>0.25</v>
      </c>
      <c r="I29" s="76">
        <v>0.25</v>
      </c>
    </row>
    <row r="30" spans="1:9" ht="15" thickTop="1" thickBot="1" x14ac:dyDescent="0.3">
      <c r="A30" s="90"/>
      <c r="B30" s="90"/>
      <c r="C30" s="27">
        <f>Sintético!I17</f>
        <v>798.18</v>
      </c>
      <c r="D30" s="24"/>
      <c r="E30" s="73"/>
      <c r="F30" s="77">
        <f t="shared" ref="F30:I30" si="11">$C30*F29</f>
        <v>199.54499999999999</v>
      </c>
      <c r="G30" s="77">
        <f t="shared" si="11"/>
        <v>199.54499999999999</v>
      </c>
      <c r="H30" s="77">
        <f t="shared" si="11"/>
        <v>199.54499999999999</v>
      </c>
      <c r="I30" s="77">
        <f t="shared" si="11"/>
        <v>199.54499999999999</v>
      </c>
    </row>
    <row r="31" spans="1:9" ht="15" thickTop="1" thickBot="1" x14ac:dyDescent="0.3">
      <c r="A31" s="89" t="s">
        <v>64</v>
      </c>
      <c r="B31" s="89" t="s">
        <v>66</v>
      </c>
      <c r="C31" s="74">
        <v>1</v>
      </c>
      <c r="D31" s="24" t="s">
        <v>567</v>
      </c>
      <c r="E31" s="76">
        <v>0.2</v>
      </c>
      <c r="F31" s="76">
        <v>0.2</v>
      </c>
      <c r="G31" s="76">
        <v>0.2</v>
      </c>
      <c r="H31" s="76">
        <v>0.2</v>
      </c>
      <c r="I31" s="76">
        <v>0.2</v>
      </c>
    </row>
    <row r="32" spans="1:9" ht="15" thickTop="1" thickBot="1" x14ac:dyDescent="0.3">
      <c r="A32" s="90"/>
      <c r="B32" s="90"/>
      <c r="C32" s="27">
        <f>Sintético!I18</f>
        <v>3116.13</v>
      </c>
      <c r="D32" s="73"/>
      <c r="E32" s="77">
        <f t="shared" ref="E32:I32" si="12">$C32*E31</f>
        <v>623.22600000000011</v>
      </c>
      <c r="F32" s="77">
        <f t="shared" si="12"/>
        <v>623.22600000000011</v>
      </c>
      <c r="G32" s="77">
        <f t="shared" si="12"/>
        <v>623.22600000000011</v>
      </c>
      <c r="H32" s="77">
        <f t="shared" si="12"/>
        <v>623.22600000000011</v>
      </c>
      <c r="I32" s="77">
        <f t="shared" si="12"/>
        <v>623.22600000000011</v>
      </c>
    </row>
    <row r="33" spans="1:9" ht="15" thickTop="1" thickBot="1" x14ac:dyDescent="0.3">
      <c r="A33" s="89" t="s">
        <v>68</v>
      </c>
      <c r="B33" s="89" t="s">
        <v>70</v>
      </c>
      <c r="C33" s="74">
        <v>1</v>
      </c>
      <c r="D33" s="76">
        <v>1</v>
      </c>
      <c r="E33" s="24" t="s">
        <v>567</v>
      </c>
      <c r="F33" s="24" t="s">
        <v>567</v>
      </c>
      <c r="G33" s="24" t="s">
        <v>567</v>
      </c>
      <c r="H33" s="24" t="s">
        <v>567</v>
      </c>
      <c r="I33" s="24" t="s">
        <v>567</v>
      </c>
    </row>
    <row r="34" spans="1:9" ht="15" thickTop="1" thickBot="1" x14ac:dyDescent="0.3">
      <c r="A34" s="90"/>
      <c r="B34" s="90"/>
      <c r="C34" s="27">
        <f>Sintético!I19</f>
        <v>548.94000000000005</v>
      </c>
      <c r="D34" s="77">
        <f>$C34*D33</f>
        <v>548.94000000000005</v>
      </c>
      <c r="E34" s="24"/>
      <c r="F34" s="24"/>
      <c r="G34" s="24"/>
      <c r="H34" s="73"/>
      <c r="I34" s="73"/>
    </row>
    <row r="35" spans="1:9" ht="15" thickTop="1" thickBot="1" x14ac:dyDescent="0.3">
      <c r="A35" s="89" t="s">
        <v>71</v>
      </c>
      <c r="B35" s="89" t="s">
        <v>73</v>
      </c>
      <c r="C35" s="74">
        <v>1</v>
      </c>
      <c r="D35" s="24" t="s">
        <v>567</v>
      </c>
      <c r="E35" s="24" t="s">
        <v>567</v>
      </c>
      <c r="F35" s="24" t="s">
        <v>567</v>
      </c>
      <c r="G35" s="24" t="s">
        <v>567</v>
      </c>
      <c r="H35" s="76">
        <v>0.5</v>
      </c>
      <c r="I35" s="76">
        <v>0.5</v>
      </c>
    </row>
    <row r="36" spans="1:9" ht="15" thickTop="1" thickBot="1" x14ac:dyDescent="0.3">
      <c r="A36" s="90"/>
      <c r="B36" s="90"/>
      <c r="C36" s="27">
        <f>Sintético!I20</f>
        <v>1208.8</v>
      </c>
      <c r="D36" s="24"/>
      <c r="E36" s="73"/>
      <c r="F36" s="73"/>
      <c r="G36" s="73"/>
      <c r="H36" s="77">
        <f t="shared" ref="H36:I36" si="13">$C36*H35</f>
        <v>604.4</v>
      </c>
      <c r="I36" s="77">
        <f t="shared" si="13"/>
        <v>604.4</v>
      </c>
    </row>
    <row r="37" spans="1:9" ht="15" thickTop="1" thickBot="1" x14ac:dyDescent="0.3">
      <c r="A37" s="89" t="s">
        <v>74</v>
      </c>
      <c r="B37" s="89" t="s">
        <v>76</v>
      </c>
      <c r="C37" s="74">
        <v>1</v>
      </c>
      <c r="D37" s="24" t="s">
        <v>567</v>
      </c>
      <c r="E37" s="76">
        <v>0.1</v>
      </c>
      <c r="F37" s="76">
        <v>0.15</v>
      </c>
      <c r="G37" s="76">
        <v>0.25</v>
      </c>
      <c r="H37" s="76">
        <v>0.3</v>
      </c>
      <c r="I37" s="76">
        <v>0.2</v>
      </c>
    </row>
    <row r="38" spans="1:9" ht="15" thickTop="1" thickBot="1" x14ac:dyDescent="0.3">
      <c r="A38" s="90"/>
      <c r="B38" s="90"/>
      <c r="C38" s="27">
        <f>Sintético!I21</f>
        <v>54960.95</v>
      </c>
      <c r="D38" s="24"/>
      <c r="E38" s="77">
        <f t="shared" ref="E38:I38" si="14">$C38*E37</f>
        <v>5496.0950000000003</v>
      </c>
      <c r="F38" s="77">
        <f t="shared" si="14"/>
        <v>8244.1424999999999</v>
      </c>
      <c r="G38" s="77">
        <f t="shared" si="14"/>
        <v>13740.237499999999</v>
      </c>
      <c r="H38" s="77">
        <f t="shared" si="14"/>
        <v>16488.285</v>
      </c>
      <c r="I38" s="77">
        <f t="shared" si="14"/>
        <v>10992.19</v>
      </c>
    </row>
    <row r="39" spans="1:9" ht="15" thickTop="1" thickBot="1" x14ac:dyDescent="0.3">
      <c r="A39" s="89" t="s">
        <v>77</v>
      </c>
      <c r="B39" s="89" t="s">
        <v>79</v>
      </c>
      <c r="C39" s="74">
        <v>1</v>
      </c>
      <c r="D39" s="24" t="s">
        <v>567</v>
      </c>
      <c r="E39" s="24" t="s">
        <v>567</v>
      </c>
      <c r="F39" s="24" t="s">
        <v>567</v>
      </c>
      <c r="G39" s="24" t="s">
        <v>567</v>
      </c>
      <c r="H39" s="76">
        <v>0.5</v>
      </c>
      <c r="I39" s="76">
        <v>0.5</v>
      </c>
    </row>
    <row r="40" spans="1:9" ht="15" thickTop="1" thickBot="1" x14ac:dyDescent="0.3">
      <c r="A40" s="90"/>
      <c r="B40" s="90"/>
      <c r="C40" s="27">
        <f>Sintético!I22</f>
        <v>61097.17</v>
      </c>
      <c r="D40" s="24"/>
      <c r="E40" s="73"/>
      <c r="F40" s="73"/>
      <c r="G40" s="73"/>
      <c r="H40" s="77">
        <f t="shared" ref="H40:I40" si="15">$C40*H39</f>
        <v>30548.584999999999</v>
      </c>
      <c r="I40" s="77">
        <f t="shared" si="15"/>
        <v>30548.584999999999</v>
      </c>
    </row>
    <row r="41" spans="1:9" ht="15" thickTop="1" thickBot="1" x14ac:dyDescent="0.3">
      <c r="A41" s="89" t="s">
        <v>80</v>
      </c>
      <c r="B41" s="89" t="s">
        <v>82</v>
      </c>
      <c r="C41" s="74">
        <v>1</v>
      </c>
      <c r="D41" s="24" t="s">
        <v>567</v>
      </c>
      <c r="E41" s="76">
        <v>0.1</v>
      </c>
      <c r="F41" s="76">
        <v>0.15</v>
      </c>
      <c r="G41" s="76">
        <v>0.25</v>
      </c>
      <c r="H41" s="76">
        <v>0.3</v>
      </c>
      <c r="I41" s="76">
        <v>0.2</v>
      </c>
    </row>
    <row r="42" spans="1:9" ht="15" thickTop="1" thickBot="1" x14ac:dyDescent="0.3">
      <c r="A42" s="90"/>
      <c r="B42" s="90"/>
      <c r="C42" s="27">
        <f>Sintético!I23</f>
        <v>18735.810000000001</v>
      </c>
      <c r="D42" s="24"/>
      <c r="E42" s="77">
        <f t="shared" ref="E42:I42" si="16">$C42*E41</f>
        <v>1873.5810000000001</v>
      </c>
      <c r="F42" s="77">
        <f t="shared" si="16"/>
        <v>2810.3715000000002</v>
      </c>
      <c r="G42" s="77">
        <f t="shared" si="16"/>
        <v>4683.9525000000003</v>
      </c>
      <c r="H42" s="77">
        <f t="shared" si="16"/>
        <v>5620.7430000000004</v>
      </c>
      <c r="I42" s="77">
        <f t="shared" si="16"/>
        <v>3747.1620000000003</v>
      </c>
    </row>
    <row r="43" spans="1:9" ht="15" thickTop="1" thickBot="1" x14ac:dyDescent="0.3">
      <c r="A43" s="89" t="s">
        <v>83</v>
      </c>
      <c r="B43" s="89" t="s">
        <v>85</v>
      </c>
      <c r="C43" s="74">
        <v>1</v>
      </c>
      <c r="D43" s="24" t="s">
        <v>567</v>
      </c>
      <c r="E43" s="76">
        <v>0.1</v>
      </c>
      <c r="F43" s="76">
        <v>0.15</v>
      </c>
      <c r="G43" s="76">
        <v>0.25</v>
      </c>
      <c r="H43" s="76">
        <v>0.3</v>
      </c>
      <c r="I43" s="76">
        <v>0.2</v>
      </c>
    </row>
    <row r="44" spans="1:9" ht="15" thickTop="1" thickBot="1" x14ac:dyDescent="0.3">
      <c r="A44" s="90"/>
      <c r="B44" s="90"/>
      <c r="C44" s="27">
        <f>Sintético!I24</f>
        <v>220</v>
      </c>
      <c r="D44" s="24"/>
      <c r="E44" s="77">
        <f t="shared" ref="E44:I44" si="17">$C44*E43</f>
        <v>22</v>
      </c>
      <c r="F44" s="77">
        <f t="shared" si="17"/>
        <v>33</v>
      </c>
      <c r="G44" s="77">
        <f t="shared" si="17"/>
        <v>55</v>
      </c>
      <c r="H44" s="77">
        <f t="shared" si="17"/>
        <v>66</v>
      </c>
      <c r="I44" s="77">
        <f t="shared" si="17"/>
        <v>44</v>
      </c>
    </row>
    <row r="45" spans="1:9" ht="15" thickTop="1" thickBot="1" x14ac:dyDescent="0.3">
      <c r="A45" s="89" t="s">
        <v>86</v>
      </c>
      <c r="B45" s="89" t="s">
        <v>88</v>
      </c>
      <c r="C45" s="74">
        <v>1</v>
      </c>
      <c r="D45" s="24" t="s">
        <v>567</v>
      </c>
      <c r="E45" s="76">
        <v>0.1</v>
      </c>
      <c r="F45" s="76">
        <v>0.15</v>
      </c>
      <c r="G45" s="76">
        <v>0.25</v>
      </c>
      <c r="H45" s="76">
        <v>0.3</v>
      </c>
      <c r="I45" s="76">
        <v>0.2</v>
      </c>
    </row>
    <row r="46" spans="1:9" ht="15" thickTop="1" thickBot="1" x14ac:dyDescent="0.3">
      <c r="A46" s="90"/>
      <c r="B46" s="90"/>
      <c r="C46" s="27">
        <f>Sintético!I25</f>
        <v>8140</v>
      </c>
      <c r="D46" s="24"/>
      <c r="E46" s="77">
        <f t="shared" ref="E46:I46" si="18">$C46*E45</f>
        <v>814</v>
      </c>
      <c r="F46" s="77">
        <f t="shared" si="18"/>
        <v>1221</v>
      </c>
      <c r="G46" s="77">
        <f t="shared" si="18"/>
        <v>2035</v>
      </c>
      <c r="H46" s="77">
        <f t="shared" si="18"/>
        <v>2442</v>
      </c>
      <c r="I46" s="77">
        <f t="shared" si="18"/>
        <v>1628</v>
      </c>
    </row>
    <row r="47" spans="1:9" ht="15" thickTop="1" thickBot="1" x14ac:dyDescent="0.3">
      <c r="A47" s="89" t="s">
        <v>89</v>
      </c>
      <c r="B47" s="89" t="s">
        <v>91</v>
      </c>
      <c r="C47" s="74">
        <v>1</v>
      </c>
      <c r="D47" s="24" t="s">
        <v>567</v>
      </c>
      <c r="E47" s="76">
        <v>0.1</v>
      </c>
      <c r="F47" s="76">
        <v>0.15</v>
      </c>
      <c r="G47" s="76">
        <v>0.25</v>
      </c>
      <c r="H47" s="76">
        <v>0.3</v>
      </c>
      <c r="I47" s="76">
        <v>0.2</v>
      </c>
    </row>
    <row r="48" spans="1:9" ht="15" thickTop="1" thickBot="1" x14ac:dyDescent="0.3">
      <c r="A48" s="90"/>
      <c r="B48" s="90"/>
      <c r="C48" s="27">
        <f>Sintético!I26</f>
        <v>90629.5</v>
      </c>
      <c r="D48" s="24"/>
      <c r="E48" s="77">
        <f t="shared" ref="E48:I48" si="19">$C48*E47</f>
        <v>9062.9500000000007</v>
      </c>
      <c r="F48" s="77">
        <f t="shared" si="19"/>
        <v>13594.424999999999</v>
      </c>
      <c r="G48" s="77">
        <f t="shared" si="19"/>
        <v>22657.375</v>
      </c>
      <c r="H48" s="77">
        <f t="shared" si="19"/>
        <v>27188.85</v>
      </c>
      <c r="I48" s="77">
        <f t="shared" si="19"/>
        <v>18125.900000000001</v>
      </c>
    </row>
    <row r="49" spans="1:9" ht="15" thickTop="1" thickBot="1" x14ac:dyDescent="0.3">
      <c r="A49" s="89" t="s">
        <v>93</v>
      </c>
      <c r="B49" s="89" t="s">
        <v>95</v>
      </c>
      <c r="C49" s="74">
        <v>1</v>
      </c>
      <c r="D49" s="24" t="s">
        <v>567</v>
      </c>
      <c r="E49" s="24" t="s">
        <v>567</v>
      </c>
      <c r="F49" s="24" t="s">
        <v>567</v>
      </c>
      <c r="G49" s="76">
        <v>0.5</v>
      </c>
      <c r="H49" s="76">
        <v>0.5</v>
      </c>
      <c r="I49" s="24" t="s">
        <v>567</v>
      </c>
    </row>
    <row r="50" spans="1:9" ht="15" thickTop="1" thickBot="1" x14ac:dyDescent="0.3">
      <c r="A50" s="90"/>
      <c r="B50" s="90"/>
      <c r="C50" s="27">
        <f>Sintético!I27</f>
        <v>3531.22</v>
      </c>
      <c r="D50" s="24"/>
      <c r="E50" s="24"/>
      <c r="F50" s="24"/>
      <c r="G50" s="77">
        <f t="shared" ref="G50:H50" si="20">$C50*G49</f>
        <v>1765.61</v>
      </c>
      <c r="H50" s="77">
        <f t="shared" si="20"/>
        <v>1765.61</v>
      </c>
      <c r="I50" s="24"/>
    </row>
    <row r="51" spans="1:9" ht="15" thickTop="1" thickBot="1" x14ac:dyDescent="0.3">
      <c r="A51" s="89" t="s">
        <v>96</v>
      </c>
      <c r="B51" s="89" t="s">
        <v>98</v>
      </c>
      <c r="C51" s="74">
        <v>1</v>
      </c>
      <c r="D51" s="24" t="s">
        <v>567</v>
      </c>
      <c r="E51" s="24" t="s">
        <v>567</v>
      </c>
      <c r="F51" s="24" t="s">
        <v>567</v>
      </c>
      <c r="G51" s="76">
        <v>0.5</v>
      </c>
      <c r="H51" s="76">
        <v>0.5</v>
      </c>
      <c r="I51" s="24" t="s">
        <v>567</v>
      </c>
    </row>
    <row r="52" spans="1:9" ht="15" thickTop="1" thickBot="1" x14ac:dyDescent="0.3">
      <c r="A52" s="90"/>
      <c r="B52" s="90"/>
      <c r="C52" s="27">
        <f>Sintético!I28</f>
        <v>174.32</v>
      </c>
      <c r="D52" s="24"/>
      <c r="E52" s="24"/>
      <c r="F52" s="24"/>
      <c r="G52" s="77">
        <f t="shared" ref="G52:H52" si="21">$C52*G51</f>
        <v>87.16</v>
      </c>
      <c r="H52" s="77">
        <f t="shared" si="21"/>
        <v>87.16</v>
      </c>
      <c r="I52" s="73"/>
    </row>
    <row r="53" spans="1:9" ht="15" thickTop="1" thickBot="1" x14ac:dyDescent="0.3">
      <c r="A53" s="89" t="s">
        <v>99</v>
      </c>
      <c r="B53" s="89" t="s">
        <v>101</v>
      </c>
      <c r="C53" s="74">
        <v>1</v>
      </c>
      <c r="D53" s="24" t="s">
        <v>567</v>
      </c>
      <c r="E53" s="24" t="s">
        <v>567</v>
      </c>
      <c r="F53" s="24" t="s">
        <v>567</v>
      </c>
      <c r="G53" s="24" t="s">
        <v>567</v>
      </c>
      <c r="H53" s="76">
        <v>0.5</v>
      </c>
      <c r="I53" s="76">
        <v>0.5</v>
      </c>
    </row>
    <row r="54" spans="1:9" ht="15" thickTop="1" thickBot="1" x14ac:dyDescent="0.3">
      <c r="A54" s="90"/>
      <c r="B54" s="90"/>
      <c r="C54" s="27">
        <f>Sintético!I29</f>
        <v>2549.6</v>
      </c>
      <c r="D54" s="24"/>
      <c r="E54" s="24"/>
      <c r="F54" s="24"/>
      <c r="G54" s="24"/>
      <c r="H54" s="77">
        <f>$C54*H53</f>
        <v>1274.8</v>
      </c>
      <c r="I54" s="77">
        <f>$C54*I53</f>
        <v>1274.8</v>
      </c>
    </row>
    <row r="55" spans="1:9" ht="15" thickTop="1" thickBot="1" x14ac:dyDescent="0.3">
      <c r="A55" s="89" t="s">
        <v>102</v>
      </c>
      <c r="B55" s="89" t="s">
        <v>104</v>
      </c>
      <c r="C55" s="74">
        <v>1</v>
      </c>
      <c r="D55" s="24" t="s">
        <v>567</v>
      </c>
      <c r="E55" s="24" t="s">
        <v>567</v>
      </c>
      <c r="F55" s="24" t="s">
        <v>567</v>
      </c>
      <c r="G55" s="24" t="s">
        <v>567</v>
      </c>
      <c r="H55" s="76">
        <v>0.5</v>
      </c>
      <c r="I55" s="76">
        <v>0.5</v>
      </c>
    </row>
    <row r="56" spans="1:9" ht="15" thickTop="1" thickBot="1" x14ac:dyDescent="0.3">
      <c r="A56" s="90"/>
      <c r="B56" s="90"/>
      <c r="C56" s="27">
        <f>Sintético!I30</f>
        <v>6473.6</v>
      </c>
      <c r="D56" s="24"/>
      <c r="E56" s="24"/>
      <c r="F56" s="24"/>
      <c r="G56" s="24"/>
      <c r="H56" s="77">
        <f t="shared" ref="H56:I56" si="22">$C56*H55</f>
        <v>3236.8</v>
      </c>
      <c r="I56" s="77">
        <f t="shared" si="22"/>
        <v>3236.8</v>
      </c>
    </row>
    <row r="57" spans="1:9" ht="15" thickTop="1" thickBot="1" x14ac:dyDescent="0.3">
      <c r="A57" s="89" t="s">
        <v>105</v>
      </c>
      <c r="B57" s="89" t="s">
        <v>107</v>
      </c>
      <c r="C57" s="74">
        <v>1</v>
      </c>
      <c r="D57" s="24" t="s">
        <v>567</v>
      </c>
      <c r="E57" s="24" t="s">
        <v>567</v>
      </c>
      <c r="F57" s="24" t="s">
        <v>567</v>
      </c>
      <c r="G57" s="24" t="s">
        <v>567</v>
      </c>
      <c r="H57" s="76">
        <v>0.5</v>
      </c>
      <c r="I57" s="76">
        <v>0.5</v>
      </c>
    </row>
    <row r="58" spans="1:9" ht="15" thickTop="1" thickBot="1" x14ac:dyDescent="0.3">
      <c r="A58" s="90"/>
      <c r="B58" s="90"/>
      <c r="C58" s="27">
        <f>Sintético!I31</f>
        <v>5457.3</v>
      </c>
      <c r="D58" s="24"/>
      <c r="E58" s="24"/>
      <c r="F58" s="24"/>
      <c r="G58" s="24"/>
      <c r="H58" s="77">
        <f t="shared" ref="H58:I58" si="23">$C58*H57</f>
        <v>2728.65</v>
      </c>
      <c r="I58" s="77">
        <f t="shared" si="23"/>
        <v>2728.65</v>
      </c>
    </row>
    <row r="59" spans="1:9" ht="15" thickTop="1" thickBot="1" x14ac:dyDescent="0.3">
      <c r="A59" s="89" t="s">
        <v>108</v>
      </c>
      <c r="B59" s="89" t="s">
        <v>110</v>
      </c>
      <c r="C59" s="74">
        <v>1</v>
      </c>
      <c r="D59" s="24" t="s">
        <v>567</v>
      </c>
      <c r="E59" s="24" t="s">
        <v>567</v>
      </c>
      <c r="F59" s="24" t="s">
        <v>567</v>
      </c>
      <c r="G59" s="24" t="s">
        <v>567</v>
      </c>
      <c r="H59" s="76">
        <v>0.5</v>
      </c>
      <c r="I59" s="76">
        <v>0.5</v>
      </c>
    </row>
    <row r="60" spans="1:9" ht="15" thickTop="1" thickBot="1" x14ac:dyDescent="0.3">
      <c r="A60" s="90"/>
      <c r="B60" s="90"/>
      <c r="C60" s="27">
        <f>Sintético!I32</f>
        <v>40.04</v>
      </c>
      <c r="D60" s="24"/>
      <c r="E60" s="24"/>
      <c r="F60" s="24"/>
      <c r="G60" s="24"/>
      <c r="H60" s="77">
        <f t="shared" ref="H60:I60" si="24">$C60*H59</f>
        <v>20.02</v>
      </c>
      <c r="I60" s="77">
        <f t="shared" si="24"/>
        <v>20.02</v>
      </c>
    </row>
    <row r="61" spans="1:9" ht="15" thickTop="1" thickBot="1" x14ac:dyDescent="0.3">
      <c r="A61" s="89" t="s">
        <v>111</v>
      </c>
      <c r="B61" s="89" t="s">
        <v>113</v>
      </c>
      <c r="C61" s="74">
        <v>1</v>
      </c>
      <c r="D61" s="24" t="s">
        <v>567</v>
      </c>
      <c r="E61" s="24" t="s">
        <v>567</v>
      </c>
      <c r="F61" s="24" t="s">
        <v>567</v>
      </c>
      <c r="G61" s="24" t="s">
        <v>567</v>
      </c>
      <c r="H61" s="76">
        <v>0.5</v>
      </c>
      <c r="I61" s="76">
        <v>0.5</v>
      </c>
    </row>
    <row r="62" spans="1:9" ht="15" thickTop="1" thickBot="1" x14ac:dyDescent="0.3">
      <c r="A62" s="90"/>
      <c r="B62" s="90"/>
      <c r="C62" s="75">
        <f>Sintético!I33</f>
        <v>4978.01</v>
      </c>
      <c r="D62" s="73"/>
      <c r="E62" s="73"/>
      <c r="F62" s="73"/>
      <c r="G62" s="73"/>
      <c r="H62" s="77">
        <f>$C62*H61</f>
        <v>2489.0050000000001</v>
      </c>
      <c r="I62" s="77">
        <f>$C62*I61</f>
        <v>2489.0050000000001</v>
      </c>
    </row>
    <row r="63" spans="1:9" ht="14.4" thickTop="1" x14ac:dyDescent="0.25">
      <c r="A63" s="92" t="s">
        <v>568</v>
      </c>
      <c r="B63" s="92"/>
      <c r="C63" s="19"/>
      <c r="D63" s="78">
        <f>(D6+D8+D10+D12+D14+D16+D18+D20+D22+D24+D26+D30+D32+D34+D36+D38+D40+D42+D44+D46+D48+D50+D52+D54+D56+D58+D60+D62+D28)/Sintético!$I$35</f>
        <v>5.8139403381743532E-2</v>
      </c>
      <c r="E63" s="78">
        <f>(E6+E8+E10+E12+E14+E16+E18+E20+E22+E24+E26+E30+E32+E34+E36+E38+E40+E42+E44+E46+E48+E50+E52+E54+E56+E58+E60+E62+E28)/Sintético!$I$35</f>
        <v>9.1993195489534871E-2</v>
      </c>
      <c r="F63" s="78">
        <f>(F6+F8+F10+F12+F14+F16+F18+F20+F22+F24+F26+F30+F32+F34+F36+F38+F40+F42+F44+F46+F48+F50+F52+F54+F56+F58+F60+F62+F28)/Sintético!$I$35</f>
        <v>0.12514320767257753</v>
      </c>
      <c r="G63" s="78">
        <f>(G6+G8+G10+G12+G14+G16+G18+G20+G22+G24+G26+G30+G32+G34+G36+G38+G40+G42+G44+G46+G48+G50+G52+G54+G56+G58+G60+G62+G28)/Sintético!$I$35</f>
        <v>0.16810806283854807</v>
      </c>
      <c r="H63" s="78">
        <f>(H6+H8+H10+H12+H14+H16+H18+H20+H22+H24+H26+H30+H32+H34+H36+H38+H40+H42+H44+H46+H48+H50+H52+H54+H56+H58+H60+H62+H28)/Sintético!$I$35</f>
        <v>0.28076815811138345</v>
      </c>
      <c r="I63" s="78">
        <f>(I6+I8+I10+I12+I14+I16+I18+I20+I22+I24+I26+I30+I32+I34+I36+I38+I40+I42+I44+I46+I48+I50+I52+I54+I56+I58+I60+I62+I28)/Sintético!$I$35</f>
        <v>0.27584797250621301</v>
      </c>
    </row>
    <row r="64" spans="1:9" x14ac:dyDescent="0.25">
      <c r="A64" s="92" t="s">
        <v>569</v>
      </c>
      <c r="B64" s="92"/>
      <c r="C64" s="19"/>
      <c r="D64" s="41">
        <f>(D6+D8+D10+D12+D14+D16+D18+D20+D22+D24+D26+D30+D32+D34+D36+D38+D40+D42+D44+D46+D48+D50+D52+D54+D56+D58+D60+D62+D28)</f>
        <v>24194.840624</v>
      </c>
      <c r="E64" s="41">
        <f t="shared" ref="E64:I64" si="25">(E6+E8+E10+E12+E14+E16+E18+E20+E22+E24+E26+E30+E32+E34+E36+E38+E40+E42+E44+E46+E48+E50+E52+E54+E56+E58+E60+E62+E28)</f>
        <v>38283.170687999998</v>
      </c>
      <c r="F64" s="41">
        <f t="shared" si="25"/>
        <v>52078.621187999997</v>
      </c>
      <c r="G64" s="41">
        <f t="shared" si="25"/>
        <v>69958.540187999999</v>
      </c>
      <c r="H64" s="41">
        <f t="shared" si="25"/>
        <v>116842.28668800002</v>
      </c>
      <c r="I64" s="41">
        <f t="shared" si="25"/>
        <v>114794.74062400001</v>
      </c>
    </row>
    <row r="65" spans="1:10" x14ac:dyDescent="0.25">
      <c r="A65" s="92" t="s">
        <v>570</v>
      </c>
      <c r="B65" s="92"/>
      <c r="C65" s="19"/>
      <c r="D65" s="79">
        <f>D63</f>
        <v>5.8139403381743532E-2</v>
      </c>
      <c r="E65" s="79">
        <f>D65+E63</f>
        <v>0.15013259887127839</v>
      </c>
      <c r="F65" s="79">
        <f t="shared" ref="F65:I65" si="26">E65+F63</f>
        <v>0.27527580654385592</v>
      </c>
      <c r="G65" s="79">
        <f t="shared" si="26"/>
        <v>0.44338386938240398</v>
      </c>
      <c r="H65" s="79">
        <f t="shared" si="26"/>
        <v>0.72415202749378738</v>
      </c>
      <c r="I65" s="79">
        <f t="shared" si="26"/>
        <v>1.0000000000000004</v>
      </c>
    </row>
    <row r="66" spans="1:10" x14ac:dyDescent="0.25">
      <c r="A66" s="92" t="s">
        <v>571</v>
      </c>
      <c r="B66" s="92"/>
      <c r="C66" s="19"/>
      <c r="D66" s="41">
        <f>D64</f>
        <v>24194.840624</v>
      </c>
      <c r="E66" s="41">
        <f>D66+E64</f>
        <v>62478.011312000002</v>
      </c>
      <c r="F66" s="41">
        <f t="shared" ref="F66:I66" si="27">E66+F64</f>
        <v>114556.63250000001</v>
      </c>
      <c r="G66" s="41">
        <f t="shared" si="27"/>
        <v>184515.17268800002</v>
      </c>
      <c r="H66" s="41">
        <f t="shared" si="27"/>
        <v>301357.45937600004</v>
      </c>
      <c r="I66" s="41">
        <f t="shared" si="27"/>
        <v>416152.20000000007</v>
      </c>
    </row>
    <row r="67" spans="1:10" x14ac:dyDescent="0.25">
      <c r="A67" s="39"/>
      <c r="B67" s="39"/>
      <c r="C67" s="39"/>
      <c r="D67" s="39"/>
      <c r="E67" s="39"/>
      <c r="F67" s="39"/>
      <c r="G67" s="39"/>
    </row>
    <row r="68" spans="1:10" ht="60" customHeight="1" x14ac:dyDescent="0.25">
      <c r="A68" s="40"/>
      <c r="B68" s="40"/>
      <c r="C68" s="40"/>
      <c r="D68" s="40"/>
      <c r="E68" s="40"/>
      <c r="F68" s="40"/>
      <c r="G68" s="40"/>
    </row>
    <row r="69" spans="1:10" ht="69.900000000000006" customHeight="1" x14ac:dyDescent="0.25">
      <c r="A69" s="40"/>
      <c r="B69" s="40"/>
      <c r="C69" s="40"/>
      <c r="D69" s="40"/>
      <c r="E69" s="40"/>
      <c r="F69" s="40"/>
      <c r="G69" s="40"/>
      <c r="H69" s="40"/>
      <c r="I69" s="40"/>
      <c r="J69" s="40"/>
    </row>
    <row r="70" spans="1:10" ht="69" customHeight="1" x14ac:dyDescent="0.25">
      <c r="A70" s="80" t="s">
        <v>115</v>
      </c>
      <c r="B70" s="80"/>
      <c r="C70" s="80"/>
      <c r="D70" s="80"/>
      <c r="E70" s="80"/>
      <c r="F70" s="80"/>
      <c r="G70" s="80"/>
      <c r="H70" s="80"/>
      <c r="I70" s="80"/>
      <c r="J70" s="64"/>
    </row>
  </sheetData>
  <mergeCells count="68">
    <mergeCell ref="A59:A60"/>
    <mergeCell ref="B59:B60"/>
    <mergeCell ref="A61:A62"/>
    <mergeCell ref="B61:B62"/>
    <mergeCell ref="A70:I70"/>
    <mergeCell ref="A64:B64"/>
    <mergeCell ref="A65:B65"/>
    <mergeCell ref="A66:B66"/>
    <mergeCell ref="A63:B63"/>
    <mergeCell ref="A53:A54"/>
    <mergeCell ref="B53:B54"/>
    <mergeCell ref="A55:A56"/>
    <mergeCell ref="B55:B56"/>
    <mergeCell ref="A57:A58"/>
    <mergeCell ref="B57:B58"/>
    <mergeCell ref="A47:A48"/>
    <mergeCell ref="B47:B48"/>
    <mergeCell ref="A49:A50"/>
    <mergeCell ref="B49:B50"/>
    <mergeCell ref="A51:A52"/>
    <mergeCell ref="B51:B52"/>
    <mergeCell ref="A41:A42"/>
    <mergeCell ref="B41:B42"/>
    <mergeCell ref="A43:A44"/>
    <mergeCell ref="B43:B44"/>
    <mergeCell ref="A45:A46"/>
    <mergeCell ref="B45:B46"/>
    <mergeCell ref="A35:A36"/>
    <mergeCell ref="B35:B36"/>
    <mergeCell ref="A37:A38"/>
    <mergeCell ref="B37:B38"/>
    <mergeCell ref="A39:A40"/>
    <mergeCell ref="B39:B40"/>
    <mergeCell ref="A29:A30"/>
    <mergeCell ref="B29:B30"/>
    <mergeCell ref="A31:A32"/>
    <mergeCell ref="B31:B32"/>
    <mergeCell ref="A33:A34"/>
    <mergeCell ref="B33:B34"/>
    <mergeCell ref="A23:A24"/>
    <mergeCell ref="B23:B24"/>
    <mergeCell ref="A25:A26"/>
    <mergeCell ref="B25:B26"/>
    <mergeCell ref="A27:A28"/>
    <mergeCell ref="B27:B28"/>
    <mergeCell ref="A17:A18"/>
    <mergeCell ref="B17:B18"/>
    <mergeCell ref="A19:A20"/>
    <mergeCell ref="B19:B20"/>
    <mergeCell ref="A21:A22"/>
    <mergeCell ref="B21:B22"/>
    <mergeCell ref="A11:A12"/>
    <mergeCell ref="B11:B12"/>
    <mergeCell ref="A13:A14"/>
    <mergeCell ref="B13:B14"/>
    <mergeCell ref="A15:A16"/>
    <mergeCell ref="B15:B16"/>
    <mergeCell ref="D1:E1"/>
    <mergeCell ref="F1:G1"/>
    <mergeCell ref="D2:E2"/>
    <mergeCell ref="F2:G2"/>
    <mergeCell ref="A3:G3"/>
    <mergeCell ref="A5:A6"/>
    <mergeCell ref="B5:B6"/>
    <mergeCell ref="A7:A8"/>
    <mergeCell ref="B7:B8"/>
    <mergeCell ref="A9:A10"/>
    <mergeCell ref="B9:B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fitToHeight="0" orientation="landscape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1DF89-E824-47F0-8CD6-02E714385F14}">
  <sheetPr>
    <pageSetUpPr fitToPage="1"/>
  </sheetPr>
  <dimension ref="A53"/>
  <sheetViews>
    <sheetView view="pageBreakPreview" zoomScale="60" zoomScaleNormal="100" workbookViewId="0">
      <selection activeCell="P37" sqref="P37"/>
    </sheetView>
  </sheetViews>
  <sheetFormatPr defaultRowHeight="13.8" x14ac:dyDescent="0.25"/>
  <sheetData>
    <row r="53" ht="36.6" customHeight="1" x14ac:dyDescent="0.25"/>
  </sheetData>
  <pageMargins left="0.511811024" right="0.511811024" top="0.78740157499999996" bottom="0.78740157499999996" header="0.31496062000000002" footer="0.31496062000000002"/>
  <pageSetup paperSize="9" scale="9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8880C-A9E3-4EA6-AB67-96654B1A16DD}">
  <dimension ref="A1:J42"/>
  <sheetViews>
    <sheetView showGridLines="0" view="pageBreakPreview" topLeftCell="A16" zoomScale="85" zoomScaleNormal="100" zoomScaleSheetLayoutView="85" workbookViewId="0">
      <selection activeCell="N35" sqref="N35"/>
    </sheetView>
  </sheetViews>
  <sheetFormatPr defaultRowHeight="13.8" x14ac:dyDescent="0.25"/>
  <cols>
    <col min="1" max="1" width="20" bestFit="1" customWidth="1"/>
    <col min="2" max="2" width="22.3984375" bestFit="1" customWidth="1"/>
    <col min="4" max="4" width="20" bestFit="1" customWidth="1"/>
    <col min="5" max="5" width="22.3984375" bestFit="1" customWidth="1"/>
  </cols>
  <sheetData>
    <row r="1" spans="1:5" ht="60" customHeight="1" x14ac:dyDescent="0.25"/>
    <row r="2" spans="1:5" ht="19.8" x14ac:dyDescent="0.25">
      <c r="A2" s="44" t="s">
        <v>542</v>
      </c>
      <c r="B2" s="44"/>
      <c r="C2" s="44"/>
      <c r="D2" s="44"/>
      <c r="E2" s="44"/>
    </row>
    <row r="3" spans="1:5" ht="17.399999999999999" x14ac:dyDescent="0.25">
      <c r="A3" s="45" t="s">
        <v>543</v>
      </c>
      <c r="B3" s="45"/>
      <c r="C3" s="45"/>
      <c r="D3" s="45"/>
      <c r="E3" s="45"/>
    </row>
    <row r="4" spans="1:5" ht="18" thickBot="1" x14ac:dyDescent="0.3">
      <c r="A4" s="46"/>
      <c r="B4" s="46"/>
      <c r="C4" s="47"/>
      <c r="D4" s="46"/>
      <c r="E4" s="46"/>
    </row>
    <row r="5" spans="1:5" ht="14.4" thickBot="1" x14ac:dyDescent="0.3">
      <c r="A5" s="97" t="s">
        <v>544</v>
      </c>
      <c r="B5" s="98"/>
      <c r="C5" s="48"/>
      <c r="D5" s="97" t="s">
        <v>545</v>
      </c>
      <c r="E5" s="98"/>
    </row>
    <row r="6" spans="1:5" x14ac:dyDescent="0.25">
      <c r="A6" s="94" t="s">
        <v>546</v>
      </c>
      <c r="B6" s="57" t="s">
        <v>547</v>
      </c>
      <c r="C6" s="49"/>
      <c r="D6" s="94" t="s">
        <v>546</v>
      </c>
      <c r="E6" s="57" t="s">
        <v>547</v>
      </c>
    </row>
    <row r="7" spans="1:5" x14ac:dyDescent="0.25">
      <c r="A7" s="95"/>
      <c r="B7" s="58" t="s">
        <v>548</v>
      </c>
      <c r="C7" s="49"/>
      <c r="D7" s="95"/>
      <c r="E7" s="58" t="s">
        <v>548</v>
      </c>
    </row>
    <row r="8" spans="1:5" x14ac:dyDescent="0.25">
      <c r="A8" s="95"/>
      <c r="B8" s="59" t="s">
        <v>549</v>
      </c>
      <c r="C8" s="49"/>
      <c r="D8" s="95"/>
      <c r="E8" s="59" t="s">
        <v>549</v>
      </c>
    </row>
    <row r="9" spans="1:5" x14ac:dyDescent="0.25">
      <c r="A9" s="56" t="s">
        <v>550</v>
      </c>
      <c r="B9" s="60">
        <v>3.5000000000000003E-2</v>
      </c>
      <c r="C9" s="43"/>
      <c r="D9" s="56" t="s">
        <v>550</v>
      </c>
      <c r="E9" s="60">
        <v>2.4750000000000001E-2</v>
      </c>
    </row>
    <row r="10" spans="1:5" x14ac:dyDescent="0.25">
      <c r="A10" s="56" t="s">
        <v>551</v>
      </c>
      <c r="B10" s="60">
        <v>8.0000000000000002E-3</v>
      </c>
      <c r="C10" s="43"/>
      <c r="D10" s="56" t="s">
        <v>551</v>
      </c>
      <c r="E10" s="60">
        <v>3.8999999999999998E-3</v>
      </c>
    </row>
    <row r="11" spans="1:5" x14ac:dyDescent="0.25">
      <c r="A11" s="56" t="s">
        <v>552</v>
      </c>
      <c r="B11" s="60">
        <v>1.12E-2</v>
      </c>
      <c r="C11" s="43"/>
      <c r="D11" s="56" t="s">
        <v>552</v>
      </c>
      <c r="E11" s="60">
        <v>7.0500000000000007E-3</v>
      </c>
    </row>
    <row r="12" spans="1:5" x14ac:dyDescent="0.25">
      <c r="A12" s="56" t="s">
        <v>553</v>
      </c>
      <c r="B12" s="60">
        <v>9.1000000000000004E-3</v>
      </c>
      <c r="C12" s="43"/>
      <c r="D12" s="56" t="s">
        <v>553</v>
      </c>
      <c r="E12" s="60">
        <v>8.5000000000000006E-3</v>
      </c>
    </row>
    <row r="13" spans="1:5" x14ac:dyDescent="0.25">
      <c r="A13" s="56" t="s">
        <v>184</v>
      </c>
      <c r="B13" s="60">
        <v>6.7799999999999999E-2</v>
      </c>
      <c r="C13" s="43"/>
      <c r="D13" s="56" t="s">
        <v>184</v>
      </c>
      <c r="E13" s="60">
        <v>4.3050000000000005E-2</v>
      </c>
    </row>
    <row r="14" spans="1:5" x14ac:dyDescent="0.25">
      <c r="A14" s="56" t="s">
        <v>554</v>
      </c>
      <c r="B14" s="60">
        <v>6.4999999999999997E-3</v>
      </c>
      <c r="C14" s="43"/>
      <c r="D14" s="56" t="s">
        <v>554</v>
      </c>
      <c r="E14" s="60">
        <v>6.4999999999999997E-3</v>
      </c>
    </row>
    <row r="15" spans="1:5" x14ac:dyDescent="0.25">
      <c r="A15" s="56" t="s">
        <v>555</v>
      </c>
      <c r="B15" s="60">
        <v>0.03</v>
      </c>
      <c r="C15" s="43"/>
      <c r="D15" s="56" t="s">
        <v>555</v>
      </c>
      <c r="E15" s="60">
        <v>0.03</v>
      </c>
    </row>
    <row r="16" spans="1:5" x14ac:dyDescent="0.25">
      <c r="A16" s="56" t="s">
        <v>556</v>
      </c>
      <c r="B16" s="60">
        <v>0</v>
      </c>
      <c r="C16" s="43"/>
      <c r="D16" s="56" t="s">
        <v>556</v>
      </c>
      <c r="E16" s="60">
        <v>0</v>
      </c>
    </row>
    <row r="17" spans="1:5" x14ac:dyDescent="0.25">
      <c r="A17" s="56" t="s">
        <v>557</v>
      </c>
      <c r="B17" s="60">
        <v>0.02</v>
      </c>
      <c r="C17" s="43"/>
      <c r="D17" s="56" t="s">
        <v>557</v>
      </c>
      <c r="E17" s="60">
        <v>0</v>
      </c>
    </row>
    <row r="18" spans="1:5" ht="14.4" thickBot="1" x14ac:dyDescent="0.3">
      <c r="A18" s="61" t="s">
        <v>544</v>
      </c>
      <c r="B18" s="62">
        <v>0.2039</v>
      </c>
      <c r="C18" s="43"/>
      <c r="D18" s="63" t="s">
        <v>545</v>
      </c>
      <c r="E18" s="62">
        <v>0.13070000000000001</v>
      </c>
    </row>
    <row r="19" spans="1:5" x14ac:dyDescent="0.25">
      <c r="A19" s="50"/>
      <c r="B19" s="43"/>
      <c r="C19" s="51"/>
      <c r="D19" s="51"/>
      <c r="E19" s="43"/>
    </row>
    <row r="20" spans="1:5" x14ac:dyDescent="0.25">
      <c r="A20" s="52"/>
      <c r="B20" s="53"/>
      <c r="C20" s="43"/>
      <c r="D20" s="52"/>
      <c r="E20" s="53"/>
    </row>
    <row r="21" spans="1:5" ht="14.4" x14ac:dyDescent="0.3">
      <c r="A21" s="42"/>
      <c r="B21" s="42"/>
      <c r="C21" s="42"/>
      <c r="D21" s="54"/>
      <c r="E21" s="42"/>
    </row>
    <row r="23" spans="1:5" ht="14.4" x14ac:dyDescent="0.3">
      <c r="A23" s="42"/>
      <c r="B23" s="42"/>
      <c r="C23" s="42"/>
      <c r="D23" s="55"/>
      <c r="E23" s="42"/>
    </row>
    <row r="40" spans="1:10" ht="15" customHeight="1" x14ac:dyDescent="0.3">
      <c r="A40" s="96" t="s">
        <v>558</v>
      </c>
      <c r="B40" s="96"/>
      <c r="C40" s="96"/>
      <c r="D40" s="96"/>
      <c r="E40" s="96"/>
    </row>
    <row r="41" spans="1:10" ht="96.75" customHeight="1" x14ac:dyDescent="0.25"/>
    <row r="42" spans="1:10" ht="57" customHeight="1" x14ac:dyDescent="0.25">
      <c r="A42" s="80" t="s">
        <v>115</v>
      </c>
      <c r="B42" s="80"/>
      <c r="C42" s="80"/>
      <c r="D42" s="80"/>
      <c r="E42" s="80"/>
      <c r="F42" s="64"/>
      <c r="G42" s="64"/>
      <c r="H42" s="64"/>
      <c r="I42" s="64"/>
      <c r="J42" s="64"/>
    </row>
  </sheetData>
  <mergeCells count="6">
    <mergeCell ref="A42:E42"/>
    <mergeCell ref="A6:A8"/>
    <mergeCell ref="D6:D8"/>
    <mergeCell ref="A40:E40"/>
    <mergeCell ref="A5:B5"/>
    <mergeCell ref="D5:E5"/>
  </mergeCells>
  <pageMargins left="0.511811024" right="0.511811024" top="0.78740157499999996" bottom="0.78740157499999996" header="0.31496062000000002" footer="0.31496062000000002"/>
  <pageSetup paperSize="9" scale="9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Sintético</vt:lpstr>
      <vt:lpstr>Composições</vt:lpstr>
      <vt:lpstr>Cronograma</vt:lpstr>
      <vt:lpstr>Encargos</vt:lpstr>
      <vt:lpstr>BDI</vt:lpstr>
      <vt:lpstr>BDI!Area_de_impressao</vt:lpstr>
      <vt:lpstr>Encargos!Area_de_impressao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pedro.henriquecavaliere@gmail.com</cp:lastModifiedBy>
  <cp:revision>0</cp:revision>
  <cp:lastPrinted>2025-07-14T17:30:34Z</cp:lastPrinted>
  <dcterms:created xsi:type="dcterms:W3CDTF">2025-07-10T16:23:19Z</dcterms:created>
  <dcterms:modified xsi:type="dcterms:W3CDTF">2025-07-14T17:32:20Z</dcterms:modified>
</cp:coreProperties>
</file>